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приказу №123" sheetId="1" r:id="rId1"/>
  </sheets>
  <definedNames/>
  <calcPr fullCalcOnLoad="1"/>
</workbook>
</file>

<file path=xl/sharedStrings.xml><?xml version="1.0" encoding="utf-8"?>
<sst xmlns="http://schemas.openxmlformats.org/spreadsheetml/2006/main" count="811" uniqueCount="342">
  <si>
    <t>ОБОРОТНАЯ ВЕДОМОСТЬ</t>
  </si>
  <si>
    <t/>
  </si>
  <si>
    <t>КОДЫ</t>
  </si>
  <si>
    <t xml:space="preserve">Форма  </t>
  </si>
  <si>
    <t>по ОКУД</t>
  </si>
  <si>
    <t>0504036</t>
  </si>
  <si>
    <t>за период с 01.01.2018 по 31.12.2018</t>
  </si>
  <si>
    <t>Дата</t>
  </si>
  <si>
    <t>Наименование учреждения</t>
  </si>
  <si>
    <t>Сельская администрация Верх-Уймонского сельского поселения Усть-Коксинского района Республики Алтай</t>
  </si>
  <si>
    <t>по ОКПО</t>
  </si>
  <si>
    <t>Структурное подразделение</t>
  </si>
  <si>
    <t>(по всем структурным подразделениям)</t>
  </si>
  <si>
    <t>Номер счета</t>
  </si>
  <si>
    <t>101.00</t>
  </si>
  <si>
    <t>Единица измерения: руб.</t>
  </si>
  <si>
    <t>по ОКЕИ</t>
  </si>
  <si>
    <t>383</t>
  </si>
  <si>
    <t>Код строки</t>
  </si>
  <si>
    <t>Номер карточки</t>
  </si>
  <si>
    <t>Наименование счета</t>
  </si>
  <si>
    <t>Остаток на 01.01.2018</t>
  </si>
  <si>
    <t>Дебет</t>
  </si>
  <si>
    <t>Кредит</t>
  </si>
  <si>
    <t>Обороты за период</t>
  </si>
  <si>
    <t>Остаток на 01.01.2019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</si>
  <si>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</si>
  <si>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</si>
  <si>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</si>
  <si>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</si>
  <si>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</si>
  <si>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</si>
  <si>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</si>
  <si>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</si>
  <si>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</si>
  <si>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013.4.0002</t>
  </si>
  <si>
    <t>Cbcntvysq ,kjr Вiosfar Cei D 2.66 ГгцDDDR</t>
  </si>
  <si>
    <t>013.4.0003</t>
  </si>
  <si>
    <t>Акустическая система</t>
  </si>
  <si>
    <t>013.6.0001</t>
  </si>
  <si>
    <t>Белиард</t>
  </si>
  <si>
    <t>013.4.0004</t>
  </si>
  <si>
    <t xml:space="preserve">бытовой  насос </t>
  </si>
  <si>
    <t>013.6.0002</t>
  </si>
  <si>
    <t>бытовой насос с.Гагарка</t>
  </si>
  <si>
    <t>013.4.0005</t>
  </si>
  <si>
    <t>Бытовой насос с.Тихонькая</t>
  </si>
  <si>
    <t>013.4.0070</t>
  </si>
  <si>
    <t>Видеоадаптер Asus DDR3</t>
  </si>
  <si>
    <t>013.5.0001</t>
  </si>
  <si>
    <t>Волга ГАЗ-31105 В 981 АМ</t>
  </si>
  <si>
    <t>10</t>
  </si>
  <si>
    <t>013.4.0056</t>
  </si>
  <si>
    <t>Генератор</t>
  </si>
  <si>
    <t>11</t>
  </si>
  <si>
    <t>011.2.0002</t>
  </si>
  <si>
    <t>Д/К Верх-Уймон</t>
  </si>
  <si>
    <t>12</t>
  </si>
  <si>
    <t>011.2.0003</t>
  </si>
  <si>
    <t>Д/К Гагарка</t>
  </si>
  <si>
    <t>13</t>
  </si>
  <si>
    <t>011.2.0004</t>
  </si>
  <si>
    <t>14</t>
  </si>
  <si>
    <t>011.2.0005</t>
  </si>
  <si>
    <t>Д/К Мульта</t>
  </si>
  <si>
    <t>15</t>
  </si>
  <si>
    <t>011.2.0006</t>
  </si>
  <si>
    <t>Д/К Тихонькая</t>
  </si>
  <si>
    <t>16</t>
  </si>
  <si>
    <t>013.1.0001</t>
  </si>
  <si>
    <t>жилой дом с.Мульта</t>
  </si>
  <si>
    <t>17</t>
  </si>
  <si>
    <t>011.2.0001</t>
  </si>
  <si>
    <t>здание с/админситрации</t>
  </si>
  <si>
    <t>18</t>
  </si>
  <si>
    <t>013.4.0055</t>
  </si>
  <si>
    <t>ИБП FSP 450</t>
  </si>
  <si>
    <t>19</t>
  </si>
  <si>
    <t>013.4.0068</t>
  </si>
  <si>
    <t>ИПБ FSP 450 Мульта(бесперебойник)</t>
  </si>
  <si>
    <t>20</t>
  </si>
  <si>
    <t>013.4.0006</t>
  </si>
  <si>
    <t>Источник безпереб.питания</t>
  </si>
  <si>
    <t>21</t>
  </si>
  <si>
    <t>013.4.0007</t>
  </si>
  <si>
    <t>Источник безперебойного питания</t>
  </si>
  <si>
    <t>22</t>
  </si>
  <si>
    <t>013.4.0059</t>
  </si>
  <si>
    <t>Источник бесперебойного питания Ippon PowerPro LCD 500 300 Bt.500 BA -специалист по земельному контролю</t>
  </si>
  <si>
    <t>23</t>
  </si>
  <si>
    <t>013.4.0052</t>
  </si>
  <si>
    <t>Источник бесперибойного питания</t>
  </si>
  <si>
    <t>24</t>
  </si>
  <si>
    <t>013.4.0008</t>
  </si>
  <si>
    <t>Катриж для похоз.учета</t>
  </si>
  <si>
    <t>25</t>
  </si>
  <si>
    <t>013.4.0063</t>
  </si>
  <si>
    <t>Клавиатура Oklick 180М 104,клавиш, PS/2.черная</t>
  </si>
  <si>
    <t>26</t>
  </si>
  <si>
    <t>012.4.0001</t>
  </si>
  <si>
    <t>Клавиатура Гарнизон USB с.Верх-Уймон</t>
  </si>
  <si>
    <t>27</t>
  </si>
  <si>
    <t>012.4.0002</t>
  </si>
  <si>
    <t>Клавиатура Гарнизон USB с.Мульта</t>
  </si>
  <si>
    <t>28</t>
  </si>
  <si>
    <t>013.4.0009</t>
  </si>
  <si>
    <t>Компьтер</t>
  </si>
  <si>
    <t>29</t>
  </si>
  <si>
    <t>013.4.0010</t>
  </si>
  <si>
    <t>Компьютер</t>
  </si>
  <si>
    <t>30</t>
  </si>
  <si>
    <t>013.4.0011</t>
  </si>
  <si>
    <t>компьютер</t>
  </si>
  <si>
    <t>31</t>
  </si>
  <si>
    <t>013.4.0012</t>
  </si>
  <si>
    <t>32</t>
  </si>
  <si>
    <t>013.4.0013</t>
  </si>
  <si>
    <t>33</t>
  </si>
  <si>
    <t>013.4.0014</t>
  </si>
  <si>
    <t>34</t>
  </si>
  <si>
    <t>013.4.0015</t>
  </si>
  <si>
    <t>Компьютер (Ноутбук)</t>
  </si>
  <si>
    <t>35</t>
  </si>
  <si>
    <t>013.4.0016</t>
  </si>
  <si>
    <t>Компьютер S 603 BR</t>
  </si>
  <si>
    <t>36</t>
  </si>
  <si>
    <t>013.4.0017</t>
  </si>
  <si>
    <t>Компьютер А-мегА, LCD Acer 20</t>
  </si>
  <si>
    <t>37</t>
  </si>
  <si>
    <t>013.4.0018</t>
  </si>
  <si>
    <t>Компьютер для похоз.учета</t>
  </si>
  <si>
    <t>38</t>
  </si>
  <si>
    <t>013.6.0003</t>
  </si>
  <si>
    <t>Компьютерный стол Мульта</t>
  </si>
  <si>
    <t>39</t>
  </si>
  <si>
    <t>013.4.0019</t>
  </si>
  <si>
    <t>Комьютер</t>
  </si>
  <si>
    <t>40</t>
  </si>
  <si>
    <t>013.4.0020</t>
  </si>
  <si>
    <t>комьютер</t>
  </si>
  <si>
    <t>41</t>
  </si>
  <si>
    <t>013.4.0021</t>
  </si>
  <si>
    <t>42</t>
  </si>
  <si>
    <t>011.3.0002</t>
  </si>
  <si>
    <t>Контейнеры для БО на кладбищах</t>
  </si>
  <si>
    <t>43</t>
  </si>
  <si>
    <t>013.4.0053</t>
  </si>
  <si>
    <t>Копир/принтер/сканер бухг-я 2017</t>
  </si>
  <si>
    <t>44</t>
  </si>
  <si>
    <t>013.6.0004</t>
  </si>
  <si>
    <t>Кресло Престиж.м.чер.п.Голф(упак)</t>
  </si>
  <si>
    <t>45</t>
  </si>
  <si>
    <t>013.6.0005</t>
  </si>
  <si>
    <t>Кресло Фортуна-1</t>
  </si>
  <si>
    <t>46</t>
  </si>
  <si>
    <t>013.4.0022</t>
  </si>
  <si>
    <t>Ксерекс</t>
  </si>
  <si>
    <t>47</t>
  </si>
  <si>
    <t>013.4.0023</t>
  </si>
  <si>
    <t>ксерекс</t>
  </si>
  <si>
    <t>48</t>
  </si>
  <si>
    <t>013.4.0024</t>
  </si>
  <si>
    <t>манитор</t>
  </si>
  <si>
    <t>49</t>
  </si>
  <si>
    <t>013.4.0025</t>
  </si>
  <si>
    <t>Мгогофунк.устрой.для похоз учета</t>
  </si>
  <si>
    <t>50</t>
  </si>
  <si>
    <t>013.4.0062</t>
  </si>
  <si>
    <t>Мнитор BenQ 21.5 @ GL 2250</t>
  </si>
  <si>
    <t>51</t>
  </si>
  <si>
    <t>013.4.0026</t>
  </si>
  <si>
    <t>модем</t>
  </si>
  <si>
    <t>52</t>
  </si>
  <si>
    <t>013.4.0027</t>
  </si>
  <si>
    <t>Модуль памяти</t>
  </si>
  <si>
    <t>53</t>
  </si>
  <si>
    <t>013.4.0028</t>
  </si>
  <si>
    <t>Монитор Трубачевой Ф.А.</t>
  </si>
  <si>
    <t>54</t>
  </si>
  <si>
    <t>013.4.0029</t>
  </si>
  <si>
    <t>Музыкальный центр</t>
  </si>
  <si>
    <t>55</t>
  </si>
  <si>
    <t>013.4.0030</t>
  </si>
  <si>
    <t>Музыкальный центр Д/К Гагарка</t>
  </si>
  <si>
    <t>56</t>
  </si>
  <si>
    <t>013.4.0031</t>
  </si>
  <si>
    <t>Музыкальный центр с.В-У</t>
  </si>
  <si>
    <t>57</t>
  </si>
  <si>
    <t>013.4.0054</t>
  </si>
  <si>
    <t>МФУ Canon MF 231</t>
  </si>
  <si>
    <t>58</t>
  </si>
  <si>
    <t>013.4.0064</t>
  </si>
  <si>
    <t>Мышь Oklick 145М 1000dpi.3 клавиш,USB. черная</t>
  </si>
  <si>
    <t>59</t>
  </si>
  <si>
    <t>013.6.0006</t>
  </si>
  <si>
    <t>Насос быт.с.Тихонькая</t>
  </si>
  <si>
    <t>60</t>
  </si>
  <si>
    <t>013.4.0032</t>
  </si>
  <si>
    <t>Ноутбук</t>
  </si>
  <si>
    <t>61</t>
  </si>
  <si>
    <t>013.4.0033</t>
  </si>
  <si>
    <t>Ноутбук 2014 г</t>
  </si>
  <si>
    <t>62</t>
  </si>
  <si>
    <t>013.4.0034</t>
  </si>
  <si>
    <t>Ноутбук ASUS</t>
  </si>
  <si>
    <t>63</t>
  </si>
  <si>
    <t>013.4.0035</t>
  </si>
  <si>
    <t>Ноутбук леново</t>
  </si>
  <si>
    <t>64</t>
  </si>
  <si>
    <t>013.8.0003</t>
  </si>
  <si>
    <t>Подставка под пожарный гидрант</t>
  </si>
  <si>
    <t>65</t>
  </si>
  <si>
    <t>013.8.0002</t>
  </si>
  <si>
    <t>Пожарный гидрант</t>
  </si>
  <si>
    <t>66</t>
  </si>
  <si>
    <t>013.6.0008</t>
  </si>
  <si>
    <t>Полка 48х75х30</t>
  </si>
  <si>
    <t>67</t>
  </si>
  <si>
    <t>013.6.0009</t>
  </si>
  <si>
    <t>Полка 60х70х25</t>
  </si>
  <si>
    <t>68</t>
  </si>
  <si>
    <t>013.6.0010</t>
  </si>
  <si>
    <t>Полка 125х130х25</t>
  </si>
  <si>
    <t>69</t>
  </si>
  <si>
    <t>013.6.0007</t>
  </si>
  <si>
    <t>Полка145х75х60</t>
  </si>
  <si>
    <t>70</t>
  </si>
  <si>
    <t>013.4.0036</t>
  </si>
  <si>
    <t>принтер</t>
  </si>
  <si>
    <t>71</t>
  </si>
  <si>
    <t>013.4.0037</t>
  </si>
  <si>
    <t>72</t>
  </si>
  <si>
    <t>013.4.0038</t>
  </si>
  <si>
    <t>Принтер</t>
  </si>
  <si>
    <t>73</t>
  </si>
  <si>
    <t>013.4.0039</t>
  </si>
  <si>
    <t>74</t>
  </si>
  <si>
    <t>013.4.0040</t>
  </si>
  <si>
    <t>Принтер Xerox</t>
  </si>
  <si>
    <t>75</t>
  </si>
  <si>
    <t>013.4.0041</t>
  </si>
  <si>
    <t>Принтер управление</t>
  </si>
  <si>
    <t>76</t>
  </si>
  <si>
    <t>013.4.0042</t>
  </si>
  <si>
    <t>Принтер управление.Бухтуева</t>
  </si>
  <si>
    <t>77</t>
  </si>
  <si>
    <t>013.4.0065</t>
  </si>
  <si>
    <t>Сетевой фильтр 5 роз.</t>
  </si>
  <si>
    <t>78</t>
  </si>
  <si>
    <t>013.4.0043</t>
  </si>
  <si>
    <t>системный блок</t>
  </si>
  <si>
    <t>79</t>
  </si>
  <si>
    <t>013.4.0060</t>
  </si>
  <si>
    <t>Системный блок (H 110/13-7100/2*4Gb DDR/1Tb HDD/DVD/550W)</t>
  </si>
  <si>
    <t>80</t>
  </si>
  <si>
    <t>013.4.0061</t>
  </si>
  <si>
    <t>Системный блок (H110/13-7100/2*4Gb DDR4/1Tb HDD/DVD/550W0</t>
  </si>
  <si>
    <t>81</t>
  </si>
  <si>
    <t>013.4.0067</t>
  </si>
  <si>
    <t>Системный блок (МУльта)</t>
  </si>
  <si>
    <t>82</t>
  </si>
  <si>
    <t>013.4.0051</t>
  </si>
  <si>
    <t>Системный блок бухгалтерия 2017 г</t>
  </si>
  <si>
    <t>83</t>
  </si>
  <si>
    <t>013.4.0044</t>
  </si>
  <si>
    <t>Сканер HP G 2410</t>
  </si>
  <si>
    <t>84</t>
  </si>
  <si>
    <t>000.0.0001</t>
  </si>
  <si>
    <t>Сооружения</t>
  </si>
  <si>
    <t>85</t>
  </si>
  <si>
    <t>011.3.0003</t>
  </si>
  <si>
    <t>Стелла "Памяти" с.Тихонькая</t>
  </si>
  <si>
    <t>86</t>
  </si>
  <si>
    <t>011.3.0004</t>
  </si>
  <si>
    <t>Стелла памяти в с.Гагарка</t>
  </si>
  <si>
    <t>87</t>
  </si>
  <si>
    <t>013.6.0011</t>
  </si>
  <si>
    <t>Стол</t>
  </si>
  <si>
    <t>88</t>
  </si>
  <si>
    <t>013.6.0012</t>
  </si>
  <si>
    <t>Стол компьютерный 100х60х75</t>
  </si>
  <si>
    <t>89</t>
  </si>
  <si>
    <t>013.6.0013</t>
  </si>
  <si>
    <t>Стол компьютерный 110х60х75</t>
  </si>
  <si>
    <t>90</t>
  </si>
  <si>
    <t>013.6.0014</t>
  </si>
  <si>
    <t>стол компьютерный 150х130х75</t>
  </si>
  <si>
    <t>91</t>
  </si>
  <si>
    <t>013.6.0015</t>
  </si>
  <si>
    <t>Стол компьютерный 165х150х75</t>
  </si>
  <si>
    <t>92</t>
  </si>
  <si>
    <t>013.6.0016</t>
  </si>
  <si>
    <t>Стол компьютерный 170x150x75</t>
  </si>
  <si>
    <t>93</t>
  </si>
  <si>
    <t>013.6.0017</t>
  </si>
  <si>
    <t>Стол компьютерный 170х120х75</t>
  </si>
  <si>
    <t>94</t>
  </si>
  <si>
    <t>013.6.0018</t>
  </si>
  <si>
    <t>Стол компьютерный DL-777бук</t>
  </si>
  <si>
    <t>95</t>
  </si>
  <si>
    <t>013.6.0019</t>
  </si>
  <si>
    <t>Стол"Белиард".Мульта ДК</t>
  </si>
  <si>
    <t>96</t>
  </si>
  <si>
    <t>013.6.0020</t>
  </si>
  <si>
    <t>Стул офисный Персона 3</t>
  </si>
  <si>
    <t>97</t>
  </si>
  <si>
    <t>011.8.0001</t>
  </si>
  <si>
    <t>Телефон</t>
  </si>
  <si>
    <t>98</t>
  </si>
  <si>
    <t>013.4.0045</t>
  </si>
  <si>
    <t>телефон 3шт</t>
  </si>
  <si>
    <t>99</t>
  </si>
  <si>
    <t>013.4.0066</t>
  </si>
  <si>
    <t>Телефон Panasonic KX-TS 2350</t>
  </si>
  <si>
    <t>100</t>
  </si>
  <si>
    <t>013.4.0071</t>
  </si>
  <si>
    <t>Телефон Panasonic KX-TS 2350 с.Мульта</t>
  </si>
  <si>
    <t>101</t>
  </si>
  <si>
    <t>013.4.0046</t>
  </si>
  <si>
    <t>Телефон факс</t>
  </si>
  <si>
    <t>102</t>
  </si>
  <si>
    <t>013.4.0047</t>
  </si>
  <si>
    <t>телефоны</t>
  </si>
  <si>
    <t>103</t>
  </si>
  <si>
    <t>013.4.0048</t>
  </si>
  <si>
    <t>Терминальная земная станция</t>
  </si>
  <si>
    <t>104</t>
  </si>
  <si>
    <t>013.4.0049</t>
  </si>
  <si>
    <t>Факс</t>
  </si>
  <si>
    <t>105</t>
  </si>
  <si>
    <t>011.8.0002</t>
  </si>
  <si>
    <t>Фотоаппарат</t>
  </si>
  <si>
    <t>106</t>
  </si>
  <si>
    <t>013.4.0050</t>
  </si>
  <si>
    <t>Электростанция</t>
  </si>
  <si>
    <t xml:space="preserve">Итого </t>
  </si>
  <si>
    <t>Исполнитель:</t>
  </si>
  <si>
    <t>(должность)</t>
  </si>
  <si>
    <t>(подпись)</t>
  </si>
  <si>
    <t>(расшифровка подписи)</t>
  </si>
  <si>
    <t xml:space="preserve">  Стр. 1</t>
  </si>
  <si>
    <t>31 января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</si>
</sst>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9" fillId="33" borderId="14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4" fontId="8" fillId="33" borderId="13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12" fillId="33" borderId="23" xfId="0" applyNumberFormat="1" applyFont="1" applyFill="1" applyBorder="1" applyAlignment="1">
      <alignment horizontal="center" vertical="top" wrapText="1"/>
    </xf>
    <xf numFmtId="0" fontId="9" fillId="33" borderId="24" xfId="0" applyNumberFormat="1" applyFont="1" applyFill="1" applyBorder="1" applyAlignment="1">
      <alignment horizontal="right" vertical="top" wrapText="1"/>
    </xf>
    <xf numFmtId="4" fontId="9" fillId="33" borderId="24" xfId="0" applyNumberFormat="1" applyFont="1" applyFill="1" applyBorder="1" applyAlignment="1">
      <alignment horizontal="right" vertical="top" wrapText="1"/>
    </xf>
    <xf numFmtId="0" fontId="9" fillId="33" borderId="14" xfId="0" applyNumberFormat="1" applyFont="1" applyFill="1" applyBorder="1" applyAlignment="1">
      <alignment horizontal="right" vertical="top" wrapText="1"/>
    </xf>
    <xf numFmtId="0" fontId="9" fillId="33" borderId="25" xfId="0" applyNumberFormat="1" applyFont="1" applyFill="1" applyBorder="1" applyAlignment="1">
      <alignment horizontal="right" vertical="top" wrapText="1"/>
    </xf>
    <xf numFmtId="0" fontId="13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 vertical="top" wrapText="1"/>
    </xf>
    <xf numFmtId="0" fontId="14" fillId="33" borderId="0" xfId="0" applyNumberFormat="1" applyFont="1" applyFill="1" applyAlignment="1">
      <alignment horizontal="right" vertical="top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118">
      <selection activeCell="I131" sqref="I131"/>
    </sheetView>
  </sheetViews>
  <sheetFormatPr defaultColWidth="9.140625" defaultRowHeight="12.75"/>
  <cols>
    <col min="1" max="2" width="6.7109375" style="1" customWidth="1"/>
    <col min="3" max="4" width="2.7109375" style="1" customWidth="1"/>
    <col min="5" max="5" width="0.13671875" style="1" customWidth="1"/>
    <col min="6" max="6" width="7.7109375" style="1" customWidth="1"/>
    <col min="7" max="7" width="2.7109375" style="1" customWidth="1"/>
    <col min="8" max="8" width="0.13671875" style="1" customWidth="1"/>
    <col min="9" max="9" width="14.7109375" style="1" customWidth="1"/>
    <col min="10" max="10" width="0.13671875" style="1" customWidth="1"/>
    <col min="11" max="11" width="3.7109375" style="1" customWidth="1"/>
    <col min="12" max="12" width="2.7109375" style="1" customWidth="1"/>
    <col min="13" max="13" width="6.7109375" style="1" customWidth="1"/>
    <col min="14" max="14" width="6.421875" style="1" customWidth="1"/>
    <col min="15" max="15" width="2.7109375" style="1" customWidth="1"/>
    <col min="16" max="16" width="3.7109375" style="1" customWidth="1"/>
    <col min="17" max="18" width="2.7109375" style="1" customWidth="1"/>
    <col min="19" max="19" width="5.8515625" style="1" customWidth="1"/>
    <col min="20" max="20" width="3.7109375" style="1" hidden="1" customWidth="1"/>
    <col min="21" max="21" width="1.7109375" style="1" customWidth="1"/>
    <col min="22" max="22" width="7.7109375" style="1" customWidth="1"/>
    <col min="23" max="23" width="3.7109375" style="1" customWidth="1"/>
    <col min="24" max="24" width="0.13671875" style="1" customWidth="1"/>
    <col min="25" max="25" width="4.28125" style="1" customWidth="1"/>
  </cols>
  <sheetData>
    <row r="1" spans="1:25" s="1" customFormat="1" ht="2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1" customFormat="1" ht="1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 t="s">
        <v>2</v>
      </c>
      <c r="X2" s="14"/>
      <c r="Y2" s="14"/>
    </row>
    <row r="3" spans="1:25" s="1" customFormat="1" ht="15.75" customHeight="1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" t="s">
        <v>4</v>
      </c>
      <c r="W3" s="16" t="s">
        <v>5</v>
      </c>
      <c r="X3" s="16"/>
      <c r="Y3" s="16"/>
    </row>
    <row r="4" spans="1:25" s="1" customFormat="1" ht="15.75" customHeight="1">
      <c r="A4" s="17" t="s">
        <v>1</v>
      </c>
      <c r="B4" s="17"/>
      <c r="C4" s="17" t="s">
        <v>1</v>
      </c>
      <c r="D4" s="17"/>
      <c r="E4" s="17"/>
      <c r="F4" s="17"/>
      <c r="G4" s="13" t="s">
        <v>6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4" t="s">
        <v>7</v>
      </c>
      <c r="W4" s="18">
        <v>43388</v>
      </c>
      <c r="X4" s="18"/>
      <c r="Y4" s="18"/>
    </row>
    <row r="5" spans="1:25" s="1" customFormat="1" ht="27" customHeight="1">
      <c r="A5" s="19" t="s">
        <v>8</v>
      </c>
      <c r="B5" s="19"/>
      <c r="C5" s="19"/>
      <c r="D5" s="19"/>
      <c r="E5" s="19"/>
      <c r="F5" s="19"/>
      <c r="G5" s="20" t="s">
        <v>9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3" t="s">
        <v>10</v>
      </c>
      <c r="W5" s="21" t="s">
        <v>1</v>
      </c>
      <c r="X5" s="21"/>
      <c r="Y5" s="21"/>
    </row>
    <row r="6" spans="1:25" s="1" customFormat="1" ht="15" customHeight="1">
      <c r="A6" s="19" t="s">
        <v>11</v>
      </c>
      <c r="B6" s="19"/>
      <c r="C6" s="19"/>
      <c r="D6" s="19"/>
      <c r="E6" s="19"/>
      <c r="F6" s="19"/>
      <c r="G6" s="20" t="s">
        <v>12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" t="s">
        <v>1</v>
      </c>
      <c r="W6" s="21" t="s">
        <v>1</v>
      </c>
      <c r="X6" s="21"/>
      <c r="Y6" s="21"/>
    </row>
    <row r="7" spans="1:25" s="1" customFormat="1" ht="13.5" customHeight="1">
      <c r="A7" s="19" t="s">
        <v>1</v>
      </c>
      <c r="B7" s="19"/>
      <c r="C7" s="19"/>
      <c r="D7" s="19"/>
      <c r="E7" s="19"/>
      <c r="F7" s="19"/>
      <c r="G7" s="22" t="s">
        <v>1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 t="s">
        <v>13</v>
      </c>
      <c r="U7" s="23"/>
      <c r="V7" s="23"/>
      <c r="W7" s="21" t="s">
        <v>14</v>
      </c>
      <c r="X7" s="21"/>
      <c r="Y7" s="21"/>
    </row>
    <row r="8" spans="1:25" s="1" customFormat="1" ht="13.5" customHeight="1">
      <c r="A8" s="19" t="s">
        <v>15</v>
      </c>
      <c r="B8" s="19"/>
      <c r="C8" s="19"/>
      <c r="D8" s="19"/>
      <c r="E8" s="19"/>
      <c r="F8" s="19"/>
      <c r="G8" s="19"/>
      <c r="H8" s="22" t="s">
        <v>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 t="s">
        <v>16</v>
      </c>
      <c r="W8" s="24" t="s">
        <v>17</v>
      </c>
      <c r="X8" s="24"/>
      <c r="Y8" s="24"/>
    </row>
    <row r="9" spans="1:25" s="1" customFormat="1" ht="9.75" customHeight="1">
      <c r="A9" s="23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13.5" customHeight="1">
      <c r="A10" s="25" t="s">
        <v>18</v>
      </c>
      <c r="B10" s="25" t="s">
        <v>19</v>
      </c>
      <c r="C10" s="25"/>
      <c r="D10" s="25"/>
      <c r="E10" s="25"/>
      <c r="F10" s="25" t="s">
        <v>20</v>
      </c>
      <c r="G10" s="25"/>
      <c r="H10" s="25"/>
      <c r="I10" s="25"/>
      <c r="J10" s="25"/>
      <c r="K10" s="25" t="s">
        <v>21</v>
      </c>
      <c r="L10" s="25"/>
      <c r="M10" s="25"/>
      <c r="N10" s="25"/>
      <c r="O10" s="25" t="s">
        <v>24</v>
      </c>
      <c r="P10" s="25"/>
      <c r="Q10" s="25"/>
      <c r="R10" s="25"/>
      <c r="S10" s="25"/>
      <c r="T10" s="25"/>
      <c r="U10" s="16" t="s">
        <v>25</v>
      </c>
      <c r="V10" s="16"/>
      <c r="W10" s="16"/>
      <c r="X10" s="16"/>
      <c r="Y10" s="16"/>
    </row>
    <row r="11" spans="1:25" s="1" customFormat="1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 t="s">
        <v>22</v>
      </c>
      <c r="L11" s="26"/>
      <c r="M11" s="26"/>
      <c r="N11" s="5" t="s">
        <v>23</v>
      </c>
      <c r="O11" s="26" t="s">
        <v>22</v>
      </c>
      <c r="P11" s="26"/>
      <c r="Q11" s="26"/>
      <c r="R11" s="26"/>
      <c r="S11" s="27" t="s">
        <v>23</v>
      </c>
      <c r="T11" s="27"/>
      <c r="U11" s="26" t="s">
        <v>22</v>
      </c>
      <c r="V11" s="26"/>
      <c r="W11" s="26"/>
      <c r="X11" s="33" t="s">
        <v>23</v>
      </c>
      <c r="Y11" s="33"/>
    </row>
    <row r="12" spans="1:25" s="1" customFormat="1" ht="13.5" customHeight="1">
      <c r="A12" s="6" t="s">
        <v>26</v>
      </c>
      <c r="B12" s="28" t="s">
        <v>27</v>
      </c>
      <c r="C12" s="28"/>
      <c r="D12" s="28"/>
      <c r="E12" s="28"/>
      <c r="F12" s="28" t="s">
        <v>28</v>
      </c>
      <c r="G12" s="28"/>
      <c r="H12" s="28"/>
      <c r="I12" s="28"/>
      <c r="J12" s="28"/>
      <c r="K12" s="28" t="s">
        <v>29</v>
      </c>
      <c r="L12" s="28"/>
      <c r="M12" s="28"/>
      <c r="N12" s="7" t="s">
        <v>30</v>
      </c>
      <c r="O12" s="28" t="s">
        <v>31</v>
      </c>
      <c r="P12" s="28"/>
      <c r="Q12" s="28"/>
      <c r="R12" s="28"/>
      <c r="S12" s="29" t="s">
        <v>32</v>
      </c>
      <c r="T12" s="29"/>
      <c r="U12" s="28" t="s">
        <v>33</v>
      </c>
      <c r="V12" s="28"/>
      <c r="W12" s="28"/>
      <c r="X12" s="34" t="s">
        <v>34</v>
      </c>
      <c r="Y12" s="34"/>
    </row>
    <row r="13" spans="1:25" s="1" customFormat="1" ht="13.5" customHeight="1">
      <c r="A13" s="8" t="s">
        <v>26</v>
      </c>
      <c r="B13" s="36" t="s">
        <v>1</v>
      </c>
      <c r="C13" s="36"/>
      <c r="D13" s="36"/>
      <c r="E13" s="36"/>
      <c r="F13" s="37" t="s">
        <v>1</v>
      </c>
      <c r="G13" s="37"/>
      <c r="H13" s="37"/>
      <c r="I13" s="37"/>
      <c r="J13" s="37"/>
      <c r="K13" s="30">
        <f>-20220.81</f>
        <v>-20220.81</v>
      </c>
      <c r="L13" s="30"/>
      <c r="M13" s="30"/>
      <c r="N13" s="9" t="s">
        <v>1</v>
      </c>
      <c r="O13" s="31" t="s">
        <v>1</v>
      </c>
      <c r="P13" s="31"/>
      <c r="Q13" s="31"/>
      <c r="R13" s="31"/>
      <c r="S13" s="32" t="s">
        <v>1</v>
      </c>
      <c r="T13" s="32"/>
      <c r="U13" s="30">
        <f>-20220.81</f>
        <v>-20220.81</v>
      </c>
      <c r="V13" s="30"/>
      <c r="W13" s="30"/>
      <c r="X13" s="35" t="s">
        <v>1</v>
      </c>
      <c r="Y13" s="35"/>
    </row>
    <row r="14" spans="1:25" s="1" customFormat="1" ht="24" customHeight="1">
      <c r="A14" s="8" t="s">
        <v>27</v>
      </c>
      <c r="B14" s="36" t="s">
        <v>35</v>
      </c>
      <c r="C14" s="36"/>
      <c r="D14" s="36"/>
      <c r="E14" s="36"/>
      <c r="F14" s="37" t="s">
        <v>36</v>
      </c>
      <c r="G14" s="37"/>
      <c r="H14" s="37"/>
      <c r="I14" s="37"/>
      <c r="J14" s="37"/>
      <c r="K14" s="38">
        <f>18730.4</f>
        <v>18730.4</v>
      </c>
      <c r="L14" s="38"/>
      <c r="M14" s="38"/>
      <c r="N14" s="9" t="s">
        <v>1</v>
      </c>
      <c r="O14" s="31" t="s">
        <v>1</v>
      </c>
      <c r="P14" s="31"/>
      <c r="Q14" s="31"/>
      <c r="R14" s="31"/>
      <c r="S14" s="32" t="s">
        <v>1</v>
      </c>
      <c r="T14" s="32"/>
      <c r="U14" s="38">
        <f>18730.4</f>
        <v>18730.4</v>
      </c>
      <c r="V14" s="38"/>
      <c r="W14" s="38"/>
      <c r="X14" s="35" t="s">
        <v>1</v>
      </c>
      <c r="Y14" s="35"/>
    </row>
    <row r="15" spans="1:25" s="1" customFormat="1" ht="13.5" customHeight="1">
      <c r="A15" s="8" t="s">
        <v>28</v>
      </c>
      <c r="B15" s="36" t="s">
        <v>37</v>
      </c>
      <c r="C15" s="36"/>
      <c r="D15" s="36"/>
      <c r="E15" s="36"/>
      <c r="F15" s="37" t="s">
        <v>38</v>
      </c>
      <c r="G15" s="37"/>
      <c r="H15" s="37"/>
      <c r="I15" s="37"/>
      <c r="J15" s="37"/>
      <c r="K15" s="38">
        <f>3340</f>
        <v>3340</v>
      </c>
      <c r="L15" s="38"/>
      <c r="M15" s="38"/>
      <c r="N15" s="9" t="s">
        <v>1</v>
      </c>
      <c r="O15" s="31" t="s">
        <v>1</v>
      </c>
      <c r="P15" s="31"/>
      <c r="Q15" s="31"/>
      <c r="R15" s="31"/>
      <c r="S15" s="32" t="s">
        <v>1</v>
      </c>
      <c r="T15" s="32"/>
      <c r="U15" s="38">
        <f>3340</f>
        <v>3340</v>
      </c>
      <c r="V15" s="38"/>
      <c r="W15" s="38"/>
      <c r="X15" s="35" t="s">
        <v>1</v>
      </c>
      <c r="Y15" s="35"/>
    </row>
    <row r="16" spans="1:25" s="1" customFormat="1" ht="13.5" customHeight="1">
      <c r="A16" s="8" t="s">
        <v>29</v>
      </c>
      <c r="B16" s="36" t="s">
        <v>39</v>
      </c>
      <c r="C16" s="36"/>
      <c r="D16" s="36"/>
      <c r="E16" s="36"/>
      <c r="F16" s="37" t="s">
        <v>40</v>
      </c>
      <c r="G16" s="37"/>
      <c r="H16" s="37"/>
      <c r="I16" s="37"/>
      <c r="J16" s="37"/>
      <c r="K16" s="38">
        <f>22594.36</f>
        <v>22594.36</v>
      </c>
      <c r="L16" s="38"/>
      <c r="M16" s="38"/>
      <c r="N16" s="9" t="s">
        <v>1</v>
      </c>
      <c r="O16" s="31" t="s">
        <v>1</v>
      </c>
      <c r="P16" s="31"/>
      <c r="Q16" s="31"/>
      <c r="R16" s="31"/>
      <c r="S16" s="32" t="s">
        <v>1</v>
      </c>
      <c r="T16" s="32"/>
      <c r="U16" s="38">
        <f>22594.36</f>
        <v>22594.36</v>
      </c>
      <c r="V16" s="38"/>
      <c r="W16" s="38"/>
      <c r="X16" s="35" t="s">
        <v>1</v>
      </c>
      <c r="Y16" s="35"/>
    </row>
    <row r="17" spans="1:25" s="1" customFormat="1" ht="13.5" customHeight="1">
      <c r="A17" s="8" t="s">
        <v>30</v>
      </c>
      <c r="B17" s="36" t="s">
        <v>41</v>
      </c>
      <c r="C17" s="36"/>
      <c r="D17" s="36"/>
      <c r="E17" s="36"/>
      <c r="F17" s="37" t="s">
        <v>42</v>
      </c>
      <c r="G17" s="37"/>
      <c r="H17" s="37"/>
      <c r="I17" s="37"/>
      <c r="J17" s="37"/>
      <c r="K17" s="38">
        <f>1504.88</f>
        <v>1504.88</v>
      </c>
      <c r="L17" s="38"/>
      <c r="M17" s="38"/>
      <c r="N17" s="9" t="s">
        <v>1</v>
      </c>
      <c r="O17" s="31" t="s">
        <v>1</v>
      </c>
      <c r="P17" s="31"/>
      <c r="Q17" s="31"/>
      <c r="R17" s="31"/>
      <c r="S17" s="32" t="s">
        <v>1</v>
      </c>
      <c r="T17" s="32"/>
      <c r="U17" s="38">
        <f>1504.88</f>
        <v>1504.88</v>
      </c>
      <c r="V17" s="38"/>
      <c r="W17" s="38"/>
      <c r="X17" s="35" t="s">
        <v>1</v>
      </c>
      <c r="Y17" s="35"/>
    </row>
    <row r="18" spans="1:25" s="1" customFormat="1" ht="13.5" customHeight="1">
      <c r="A18" s="8" t="s">
        <v>31</v>
      </c>
      <c r="B18" s="36" t="s">
        <v>43</v>
      </c>
      <c r="C18" s="36"/>
      <c r="D18" s="36"/>
      <c r="E18" s="36"/>
      <c r="F18" s="37" t="s">
        <v>44</v>
      </c>
      <c r="G18" s="37"/>
      <c r="H18" s="37"/>
      <c r="I18" s="37"/>
      <c r="J18" s="37"/>
      <c r="K18" s="38">
        <f>2550</f>
        <v>2550</v>
      </c>
      <c r="L18" s="38"/>
      <c r="M18" s="38"/>
      <c r="N18" s="9" t="s">
        <v>1</v>
      </c>
      <c r="O18" s="31" t="s">
        <v>1</v>
      </c>
      <c r="P18" s="31"/>
      <c r="Q18" s="31"/>
      <c r="R18" s="31"/>
      <c r="S18" s="32" t="s">
        <v>1</v>
      </c>
      <c r="T18" s="32"/>
      <c r="U18" s="38">
        <f>2550</f>
        <v>2550</v>
      </c>
      <c r="V18" s="38"/>
      <c r="W18" s="38"/>
      <c r="X18" s="35" t="s">
        <v>1</v>
      </c>
      <c r="Y18" s="35"/>
    </row>
    <row r="19" spans="1:25" s="1" customFormat="1" ht="13.5" customHeight="1">
      <c r="A19" s="8" t="s">
        <v>32</v>
      </c>
      <c r="B19" s="36" t="s">
        <v>45</v>
      </c>
      <c r="C19" s="36"/>
      <c r="D19" s="36"/>
      <c r="E19" s="36"/>
      <c r="F19" s="37" t="s">
        <v>46</v>
      </c>
      <c r="G19" s="37"/>
      <c r="H19" s="37"/>
      <c r="I19" s="37"/>
      <c r="J19" s="37"/>
      <c r="K19" s="38">
        <f>2600</f>
        <v>2600</v>
      </c>
      <c r="L19" s="38"/>
      <c r="M19" s="38"/>
      <c r="N19" s="9" t="s">
        <v>1</v>
      </c>
      <c r="O19" s="31" t="s">
        <v>1</v>
      </c>
      <c r="P19" s="31"/>
      <c r="Q19" s="31"/>
      <c r="R19" s="31"/>
      <c r="S19" s="32" t="s">
        <v>1</v>
      </c>
      <c r="T19" s="32"/>
      <c r="U19" s="38">
        <f>2600</f>
        <v>2600</v>
      </c>
      <c r="V19" s="38"/>
      <c r="W19" s="38"/>
      <c r="X19" s="35" t="s">
        <v>1</v>
      </c>
      <c r="Y19" s="35"/>
    </row>
    <row r="20" spans="1:25" s="1" customFormat="1" ht="13.5" customHeight="1">
      <c r="A20" s="8" t="s">
        <v>33</v>
      </c>
      <c r="B20" s="36" t="s">
        <v>47</v>
      </c>
      <c r="C20" s="36"/>
      <c r="D20" s="36"/>
      <c r="E20" s="36"/>
      <c r="F20" s="37" t="s">
        <v>48</v>
      </c>
      <c r="G20" s="37"/>
      <c r="H20" s="37"/>
      <c r="I20" s="37"/>
      <c r="J20" s="37"/>
      <c r="K20" s="31" t="s">
        <v>1</v>
      </c>
      <c r="L20" s="31"/>
      <c r="M20" s="31"/>
      <c r="N20" s="9" t="s">
        <v>1</v>
      </c>
      <c r="O20" s="38">
        <f>3850</f>
        <v>3850</v>
      </c>
      <c r="P20" s="38"/>
      <c r="Q20" s="38"/>
      <c r="R20" s="38"/>
      <c r="S20" s="32" t="s">
        <v>1</v>
      </c>
      <c r="T20" s="32"/>
      <c r="U20" s="38">
        <f>3850</f>
        <v>3850</v>
      </c>
      <c r="V20" s="38"/>
      <c r="W20" s="38"/>
      <c r="X20" s="35" t="s">
        <v>1</v>
      </c>
      <c r="Y20" s="35"/>
    </row>
    <row r="21" spans="1:25" s="1" customFormat="1" ht="13.5" customHeight="1">
      <c r="A21" s="8" t="s">
        <v>34</v>
      </c>
      <c r="B21" s="36" t="s">
        <v>49</v>
      </c>
      <c r="C21" s="36"/>
      <c r="D21" s="36"/>
      <c r="E21" s="36"/>
      <c r="F21" s="37" t="s">
        <v>50</v>
      </c>
      <c r="G21" s="37"/>
      <c r="H21" s="37"/>
      <c r="I21" s="37"/>
      <c r="J21" s="37"/>
      <c r="K21" s="38">
        <f>295000</f>
        <v>295000</v>
      </c>
      <c r="L21" s="38"/>
      <c r="M21" s="38"/>
      <c r="N21" s="9" t="s">
        <v>1</v>
      </c>
      <c r="O21" s="31" t="s">
        <v>1</v>
      </c>
      <c r="P21" s="31"/>
      <c r="Q21" s="31"/>
      <c r="R21" s="31"/>
      <c r="S21" s="32" t="s">
        <v>1</v>
      </c>
      <c r="T21" s="32"/>
      <c r="U21" s="38">
        <f>295000</f>
        <v>295000</v>
      </c>
      <c r="V21" s="38"/>
      <c r="W21" s="38"/>
      <c r="X21" s="35" t="s">
        <v>1</v>
      </c>
      <c r="Y21" s="35"/>
    </row>
    <row r="22" spans="1:25" s="1" customFormat="1" ht="13.5" customHeight="1">
      <c r="A22" s="8" t="s">
        <v>51</v>
      </c>
      <c r="B22" s="36" t="s">
        <v>52</v>
      </c>
      <c r="C22" s="36"/>
      <c r="D22" s="36"/>
      <c r="E22" s="36"/>
      <c r="F22" s="37" t="s">
        <v>53</v>
      </c>
      <c r="G22" s="37"/>
      <c r="H22" s="37"/>
      <c r="I22" s="37"/>
      <c r="J22" s="37"/>
      <c r="K22" s="31" t="s">
        <v>1</v>
      </c>
      <c r="L22" s="31"/>
      <c r="M22" s="31"/>
      <c r="N22" s="9" t="s">
        <v>1</v>
      </c>
      <c r="O22" s="38">
        <f>17000</f>
        <v>17000</v>
      </c>
      <c r="P22" s="38"/>
      <c r="Q22" s="38"/>
      <c r="R22" s="38"/>
      <c r="S22" s="32" t="s">
        <v>1</v>
      </c>
      <c r="T22" s="32"/>
      <c r="U22" s="38">
        <f>17000</f>
        <v>17000</v>
      </c>
      <c r="V22" s="38"/>
      <c r="W22" s="38"/>
      <c r="X22" s="35" t="s">
        <v>1</v>
      </c>
      <c r="Y22" s="35"/>
    </row>
    <row r="23" spans="1:25" s="1" customFormat="1" ht="13.5" customHeight="1">
      <c r="A23" s="8" t="s">
        <v>54</v>
      </c>
      <c r="B23" s="36" t="s">
        <v>55</v>
      </c>
      <c r="C23" s="36"/>
      <c r="D23" s="36"/>
      <c r="E23" s="36"/>
      <c r="F23" s="37" t="s">
        <v>56</v>
      </c>
      <c r="G23" s="37"/>
      <c r="H23" s="37"/>
      <c r="I23" s="37"/>
      <c r="J23" s="37"/>
      <c r="K23" s="38">
        <f>42670.83</f>
        <v>42670.83</v>
      </c>
      <c r="L23" s="38"/>
      <c r="M23" s="38"/>
      <c r="N23" s="9" t="s">
        <v>1</v>
      </c>
      <c r="O23" s="31" t="s">
        <v>1</v>
      </c>
      <c r="P23" s="31"/>
      <c r="Q23" s="31"/>
      <c r="R23" s="31"/>
      <c r="S23" s="32" t="s">
        <v>1</v>
      </c>
      <c r="T23" s="32"/>
      <c r="U23" s="38">
        <f>42670.83</f>
        <v>42670.83</v>
      </c>
      <c r="V23" s="38"/>
      <c r="W23" s="38"/>
      <c r="X23" s="35" t="s">
        <v>1</v>
      </c>
      <c r="Y23" s="35"/>
    </row>
    <row r="24" spans="1:25" s="1" customFormat="1" ht="13.5" customHeight="1">
      <c r="A24" s="8" t="s">
        <v>57</v>
      </c>
      <c r="B24" s="36" t="s">
        <v>58</v>
      </c>
      <c r="C24" s="36"/>
      <c r="D24" s="36"/>
      <c r="E24" s="36"/>
      <c r="F24" s="37" t="s">
        <v>59</v>
      </c>
      <c r="G24" s="37"/>
      <c r="H24" s="37"/>
      <c r="I24" s="37"/>
      <c r="J24" s="37"/>
      <c r="K24" s="38">
        <f>13207</f>
        <v>13207</v>
      </c>
      <c r="L24" s="38"/>
      <c r="M24" s="38"/>
      <c r="N24" s="9" t="s">
        <v>1</v>
      </c>
      <c r="O24" s="31" t="s">
        <v>1</v>
      </c>
      <c r="P24" s="31"/>
      <c r="Q24" s="31"/>
      <c r="R24" s="31"/>
      <c r="S24" s="32" t="s">
        <v>1</v>
      </c>
      <c r="T24" s="32"/>
      <c r="U24" s="38">
        <f>13207</f>
        <v>13207</v>
      </c>
      <c r="V24" s="38"/>
      <c r="W24" s="38"/>
      <c r="X24" s="35" t="s">
        <v>1</v>
      </c>
      <c r="Y24" s="35"/>
    </row>
    <row r="25" spans="1:25" s="1" customFormat="1" ht="13.5" customHeight="1">
      <c r="A25" s="8" t="s">
        <v>60</v>
      </c>
      <c r="B25" s="36" t="s">
        <v>61</v>
      </c>
      <c r="C25" s="36"/>
      <c r="D25" s="36"/>
      <c r="E25" s="36"/>
      <c r="F25" s="37" t="s">
        <v>59</v>
      </c>
      <c r="G25" s="37"/>
      <c r="H25" s="37"/>
      <c r="I25" s="37"/>
      <c r="J25" s="37"/>
      <c r="K25" s="38">
        <f>277755.4</f>
        <v>277755.4</v>
      </c>
      <c r="L25" s="38"/>
      <c r="M25" s="38"/>
      <c r="N25" s="9" t="s">
        <v>1</v>
      </c>
      <c r="O25" s="31" t="s">
        <v>1</v>
      </c>
      <c r="P25" s="31"/>
      <c r="Q25" s="31"/>
      <c r="R25" s="31"/>
      <c r="S25" s="32" t="s">
        <v>1</v>
      </c>
      <c r="T25" s="32"/>
      <c r="U25" s="38">
        <f>277755.4</f>
        <v>277755.4</v>
      </c>
      <c r="V25" s="38"/>
      <c r="W25" s="38"/>
      <c r="X25" s="35" t="s">
        <v>1</v>
      </c>
      <c r="Y25" s="35"/>
    </row>
    <row r="26" spans="1:25" s="1" customFormat="1" ht="13.5" customHeight="1">
      <c r="A26" s="8" t="s">
        <v>62</v>
      </c>
      <c r="B26" s="36" t="s">
        <v>63</v>
      </c>
      <c r="C26" s="36"/>
      <c r="D26" s="36"/>
      <c r="E26" s="36"/>
      <c r="F26" s="37" t="s">
        <v>64</v>
      </c>
      <c r="G26" s="37"/>
      <c r="H26" s="37"/>
      <c r="I26" s="37"/>
      <c r="J26" s="37"/>
      <c r="K26" s="38">
        <f>80580.5</f>
        <v>80580.5</v>
      </c>
      <c r="L26" s="38"/>
      <c r="M26" s="38"/>
      <c r="N26" s="9" t="s">
        <v>1</v>
      </c>
      <c r="O26" s="31" t="s">
        <v>1</v>
      </c>
      <c r="P26" s="31"/>
      <c r="Q26" s="31"/>
      <c r="R26" s="31"/>
      <c r="S26" s="32" t="s">
        <v>1</v>
      </c>
      <c r="T26" s="32"/>
      <c r="U26" s="38">
        <f>80580.5</f>
        <v>80580.5</v>
      </c>
      <c r="V26" s="38"/>
      <c r="W26" s="38"/>
      <c r="X26" s="35" t="s">
        <v>1</v>
      </c>
      <c r="Y26" s="35"/>
    </row>
    <row r="27" spans="1:25" s="1" customFormat="1" ht="13.5" customHeight="1">
      <c r="A27" s="8" t="s">
        <v>65</v>
      </c>
      <c r="B27" s="36" t="s">
        <v>66</v>
      </c>
      <c r="C27" s="36"/>
      <c r="D27" s="36"/>
      <c r="E27" s="36"/>
      <c r="F27" s="37" t="s">
        <v>67</v>
      </c>
      <c r="G27" s="37"/>
      <c r="H27" s="37"/>
      <c r="I27" s="37"/>
      <c r="J27" s="37"/>
      <c r="K27" s="38">
        <f>50743.75</f>
        <v>50743.75</v>
      </c>
      <c r="L27" s="38"/>
      <c r="M27" s="38"/>
      <c r="N27" s="9" t="s">
        <v>1</v>
      </c>
      <c r="O27" s="31" t="s">
        <v>1</v>
      </c>
      <c r="P27" s="31"/>
      <c r="Q27" s="31"/>
      <c r="R27" s="31"/>
      <c r="S27" s="32" t="s">
        <v>1</v>
      </c>
      <c r="T27" s="32"/>
      <c r="U27" s="38">
        <f>50743.75</f>
        <v>50743.75</v>
      </c>
      <c r="V27" s="38"/>
      <c r="W27" s="38"/>
      <c r="X27" s="35" t="s">
        <v>1</v>
      </c>
      <c r="Y27" s="35"/>
    </row>
    <row r="28" spans="1:25" s="1" customFormat="1" ht="13.5" customHeight="1">
      <c r="A28" s="8" t="s">
        <v>68</v>
      </c>
      <c r="B28" s="36" t="s">
        <v>69</v>
      </c>
      <c r="C28" s="36"/>
      <c r="D28" s="36"/>
      <c r="E28" s="36"/>
      <c r="F28" s="37" t="s">
        <v>70</v>
      </c>
      <c r="G28" s="37"/>
      <c r="H28" s="37"/>
      <c r="I28" s="37"/>
      <c r="J28" s="37"/>
      <c r="K28" s="38">
        <f>109365</f>
        <v>109365</v>
      </c>
      <c r="L28" s="38"/>
      <c r="M28" s="38"/>
      <c r="N28" s="9" t="s">
        <v>1</v>
      </c>
      <c r="O28" s="31" t="s">
        <v>1</v>
      </c>
      <c r="P28" s="31"/>
      <c r="Q28" s="31"/>
      <c r="R28" s="31"/>
      <c r="S28" s="32" t="s">
        <v>1</v>
      </c>
      <c r="T28" s="32"/>
      <c r="U28" s="38">
        <f>109365</f>
        <v>109365</v>
      </c>
      <c r="V28" s="38"/>
      <c r="W28" s="38"/>
      <c r="X28" s="35" t="s">
        <v>1</v>
      </c>
      <c r="Y28" s="35"/>
    </row>
    <row r="29" spans="1:25" s="1" customFormat="1" ht="13.5" customHeight="1">
      <c r="A29" s="8" t="s">
        <v>71</v>
      </c>
      <c r="B29" s="36" t="s">
        <v>72</v>
      </c>
      <c r="C29" s="36"/>
      <c r="D29" s="36"/>
      <c r="E29" s="36"/>
      <c r="F29" s="37" t="s">
        <v>73</v>
      </c>
      <c r="G29" s="37"/>
      <c r="H29" s="37"/>
      <c r="I29" s="37"/>
      <c r="J29" s="37"/>
      <c r="K29" s="38">
        <f>58938</f>
        <v>58938</v>
      </c>
      <c r="L29" s="38"/>
      <c r="M29" s="38"/>
      <c r="N29" s="9" t="s">
        <v>1</v>
      </c>
      <c r="O29" s="31" t="s">
        <v>1</v>
      </c>
      <c r="P29" s="31"/>
      <c r="Q29" s="31"/>
      <c r="R29" s="31"/>
      <c r="S29" s="32" t="s">
        <v>1</v>
      </c>
      <c r="T29" s="32"/>
      <c r="U29" s="38">
        <f>58938</f>
        <v>58938</v>
      </c>
      <c r="V29" s="38"/>
      <c r="W29" s="38"/>
      <c r="X29" s="35" t="s">
        <v>1</v>
      </c>
      <c r="Y29" s="35"/>
    </row>
    <row r="30" spans="1:25" s="1" customFormat="1" ht="13.5" customHeight="1">
      <c r="A30" s="8" t="s">
        <v>74</v>
      </c>
      <c r="B30" s="36" t="s">
        <v>75</v>
      </c>
      <c r="C30" s="36"/>
      <c r="D30" s="36"/>
      <c r="E30" s="36"/>
      <c r="F30" s="37" t="s">
        <v>76</v>
      </c>
      <c r="G30" s="37"/>
      <c r="H30" s="37"/>
      <c r="I30" s="37"/>
      <c r="J30" s="37"/>
      <c r="K30" s="31" t="s">
        <v>1</v>
      </c>
      <c r="L30" s="31"/>
      <c r="M30" s="31"/>
      <c r="N30" s="9" t="s">
        <v>1</v>
      </c>
      <c r="O30" s="38">
        <f>2780</f>
        <v>2780</v>
      </c>
      <c r="P30" s="38"/>
      <c r="Q30" s="38"/>
      <c r="R30" s="38"/>
      <c r="S30" s="32" t="s">
        <v>1</v>
      </c>
      <c r="T30" s="32"/>
      <c r="U30" s="38">
        <f>2780</f>
        <v>2780</v>
      </c>
      <c r="V30" s="38"/>
      <c r="W30" s="38"/>
      <c r="X30" s="35" t="s">
        <v>1</v>
      </c>
      <c r="Y30" s="35"/>
    </row>
    <row r="31" spans="1:25" s="1" customFormat="1" ht="24" customHeight="1">
      <c r="A31" s="8" t="s">
        <v>77</v>
      </c>
      <c r="B31" s="36" t="s">
        <v>78</v>
      </c>
      <c r="C31" s="36"/>
      <c r="D31" s="36"/>
      <c r="E31" s="36"/>
      <c r="F31" s="37" t="s">
        <v>79</v>
      </c>
      <c r="G31" s="37"/>
      <c r="H31" s="37"/>
      <c r="I31" s="37"/>
      <c r="J31" s="37"/>
      <c r="K31" s="31" t="s">
        <v>1</v>
      </c>
      <c r="L31" s="31"/>
      <c r="M31" s="31"/>
      <c r="N31" s="9" t="s">
        <v>1</v>
      </c>
      <c r="O31" s="38">
        <f>2780</f>
        <v>2780</v>
      </c>
      <c r="P31" s="38"/>
      <c r="Q31" s="38"/>
      <c r="R31" s="38"/>
      <c r="S31" s="32" t="s">
        <v>1</v>
      </c>
      <c r="T31" s="32"/>
      <c r="U31" s="38">
        <f>2780</f>
        <v>2780</v>
      </c>
      <c r="V31" s="38"/>
      <c r="W31" s="38"/>
      <c r="X31" s="35" t="s">
        <v>1</v>
      </c>
      <c r="Y31" s="35"/>
    </row>
    <row r="32" spans="1:25" s="1" customFormat="1" ht="13.5" customHeight="1">
      <c r="A32" s="8" t="s">
        <v>80</v>
      </c>
      <c r="B32" s="36" t="s">
        <v>81</v>
      </c>
      <c r="C32" s="36"/>
      <c r="D32" s="36"/>
      <c r="E32" s="36"/>
      <c r="F32" s="37" t="s">
        <v>82</v>
      </c>
      <c r="G32" s="37"/>
      <c r="H32" s="37"/>
      <c r="I32" s="37"/>
      <c r="J32" s="37"/>
      <c r="K32" s="38">
        <f>1872</f>
        <v>1872</v>
      </c>
      <c r="L32" s="38"/>
      <c r="M32" s="38"/>
      <c r="N32" s="9" t="s">
        <v>1</v>
      </c>
      <c r="O32" s="31" t="s">
        <v>1</v>
      </c>
      <c r="P32" s="31"/>
      <c r="Q32" s="31"/>
      <c r="R32" s="31"/>
      <c r="S32" s="32" t="s">
        <v>1</v>
      </c>
      <c r="T32" s="32"/>
      <c r="U32" s="38">
        <f>1872</f>
        <v>1872</v>
      </c>
      <c r="V32" s="38"/>
      <c r="W32" s="38"/>
      <c r="X32" s="35" t="s">
        <v>1</v>
      </c>
      <c r="Y32" s="35"/>
    </row>
    <row r="33" spans="1:25" s="1" customFormat="1" ht="24" customHeight="1">
      <c r="A33" s="8" t="s">
        <v>83</v>
      </c>
      <c r="B33" s="36" t="s">
        <v>84</v>
      </c>
      <c r="C33" s="36"/>
      <c r="D33" s="36"/>
      <c r="E33" s="36"/>
      <c r="F33" s="37" t="s">
        <v>85</v>
      </c>
      <c r="G33" s="37"/>
      <c r="H33" s="37"/>
      <c r="I33" s="37"/>
      <c r="J33" s="37"/>
      <c r="K33" s="38">
        <f>2704</f>
        <v>2704</v>
      </c>
      <c r="L33" s="38"/>
      <c r="M33" s="38"/>
      <c r="N33" s="9" t="s">
        <v>1</v>
      </c>
      <c r="O33" s="31" t="s">
        <v>1</v>
      </c>
      <c r="P33" s="31"/>
      <c r="Q33" s="31"/>
      <c r="R33" s="31"/>
      <c r="S33" s="32" t="s">
        <v>1</v>
      </c>
      <c r="T33" s="32"/>
      <c r="U33" s="38">
        <f>2704</f>
        <v>2704</v>
      </c>
      <c r="V33" s="38"/>
      <c r="W33" s="38"/>
      <c r="X33" s="35" t="s">
        <v>1</v>
      </c>
      <c r="Y33" s="35"/>
    </row>
    <row r="34" spans="1:25" s="1" customFormat="1" ht="45" customHeight="1">
      <c r="A34" s="8" t="s">
        <v>86</v>
      </c>
      <c r="B34" s="36" t="s">
        <v>87</v>
      </c>
      <c r="C34" s="36"/>
      <c r="D34" s="36"/>
      <c r="E34" s="36"/>
      <c r="F34" s="37" t="s">
        <v>88</v>
      </c>
      <c r="G34" s="37"/>
      <c r="H34" s="37"/>
      <c r="I34" s="37"/>
      <c r="J34" s="37"/>
      <c r="K34" s="31" t="s">
        <v>1</v>
      </c>
      <c r="L34" s="31"/>
      <c r="M34" s="31"/>
      <c r="N34" s="9" t="s">
        <v>1</v>
      </c>
      <c r="O34" s="38">
        <f>3720</f>
        <v>3720</v>
      </c>
      <c r="P34" s="38"/>
      <c r="Q34" s="38"/>
      <c r="R34" s="38"/>
      <c r="S34" s="32" t="s">
        <v>1</v>
      </c>
      <c r="T34" s="32"/>
      <c r="U34" s="38">
        <f>3720</f>
        <v>3720</v>
      </c>
      <c r="V34" s="38"/>
      <c r="W34" s="38"/>
      <c r="X34" s="35" t="s">
        <v>1</v>
      </c>
      <c r="Y34" s="35"/>
    </row>
    <row r="35" spans="1:25" s="1" customFormat="1" ht="31.5" customHeight="1">
      <c r="A35" s="8" t="s">
        <v>89</v>
      </c>
      <c r="B35" s="36" t="s">
        <v>90</v>
      </c>
      <c r="C35" s="36"/>
      <c r="D35" s="36"/>
      <c r="E35" s="36"/>
      <c r="F35" s="37" t="s">
        <v>91</v>
      </c>
      <c r="G35" s="37"/>
      <c r="H35" s="37"/>
      <c r="I35" s="37"/>
      <c r="J35" s="37"/>
      <c r="K35" s="38">
        <f>3300</f>
        <v>3300</v>
      </c>
      <c r="L35" s="38"/>
      <c r="M35" s="38"/>
      <c r="N35" s="9" t="s">
        <v>1</v>
      </c>
      <c r="O35" s="31" t="s">
        <v>1</v>
      </c>
      <c r="P35" s="31"/>
      <c r="Q35" s="31"/>
      <c r="R35" s="31"/>
      <c r="S35" s="32" t="s">
        <v>1</v>
      </c>
      <c r="T35" s="32"/>
      <c r="U35" s="38">
        <f>3300</f>
        <v>3300</v>
      </c>
      <c r="V35" s="38"/>
      <c r="W35" s="38"/>
      <c r="X35" s="35" t="s">
        <v>1</v>
      </c>
      <c r="Y35" s="35"/>
    </row>
    <row r="36" spans="1:25" s="1" customFormat="1" ht="13.5" customHeight="1">
      <c r="A36" s="8" t="s">
        <v>92</v>
      </c>
      <c r="B36" s="36" t="s">
        <v>93</v>
      </c>
      <c r="C36" s="36"/>
      <c r="D36" s="36"/>
      <c r="E36" s="36"/>
      <c r="F36" s="37" t="s">
        <v>94</v>
      </c>
      <c r="G36" s="37"/>
      <c r="H36" s="37"/>
      <c r="I36" s="37"/>
      <c r="J36" s="37"/>
      <c r="K36" s="38">
        <f>2360</f>
        <v>2360</v>
      </c>
      <c r="L36" s="38"/>
      <c r="M36" s="38"/>
      <c r="N36" s="9" t="s">
        <v>1</v>
      </c>
      <c r="O36" s="31" t="s">
        <v>1</v>
      </c>
      <c r="P36" s="31"/>
      <c r="Q36" s="31"/>
      <c r="R36" s="31"/>
      <c r="S36" s="32" t="s">
        <v>1</v>
      </c>
      <c r="T36" s="32"/>
      <c r="U36" s="38">
        <f>2360</f>
        <v>2360</v>
      </c>
      <c r="V36" s="38"/>
      <c r="W36" s="38"/>
      <c r="X36" s="35" t="s">
        <v>1</v>
      </c>
      <c r="Y36" s="35"/>
    </row>
    <row r="37" spans="1:25" s="1" customFormat="1" ht="24" customHeight="1">
      <c r="A37" s="8" t="s">
        <v>95</v>
      </c>
      <c r="B37" s="36" t="s">
        <v>96</v>
      </c>
      <c r="C37" s="36"/>
      <c r="D37" s="36"/>
      <c r="E37" s="36"/>
      <c r="F37" s="37" t="s">
        <v>97</v>
      </c>
      <c r="G37" s="37"/>
      <c r="H37" s="37"/>
      <c r="I37" s="37"/>
      <c r="J37" s="37"/>
      <c r="K37" s="31" t="s">
        <v>1</v>
      </c>
      <c r="L37" s="31"/>
      <c r="M37" s="31"/>
      <c r="N37" s="9" t="s">
        <v>1</v>
      </c>
      <c r="O37" s="38">
        <f>280</f>
        <v>280</v>
      </c>
      <c r="P37" s="38"/>
      <c r="Q37" s="38"/>
      <c r="R37" s="38"/>
      <c r="S37" s="32" t="s">
        <v>1</v>
      </c>
      <c r="T37" s="32"/>
      <c r="U37" s="38">
        <f>280</f>
        <v>280</v>
      </c>
      <c r="V37" s="38"/>
      <c r="W37" s="38"/>
      <c r="X37" s="35" t="s">
        <v>1</v>
      </c>
      <c r="Y37" s="35"/>
    </row>
    <row r="38" spans="1:25" s="1" customFormat="1" ht="24" customHeight="1">
      <c r="A38" s="8" t="s">
        <v>98</v>
      </c>
      <c r="B38" s="36" t="s">
        <v>99</v>
      </c>
      <c r="C38" s="36"/>
      <c r="D38" s="36"/>
      <c r="E38" s="36"/>
      <c r="F38" s="37" t="s">
        <v>100</v>
      </c>
      <c r="G38" s="37"/>
      <c r="H38" s="37"/>
      <c r="I38" s="37"/>
      <c r="J38" s="37"/>
      <c r="K38" s="31" t="s">
        <v>1</v>
      </c>
      <c r="L38" s="31"/>
      <c r="M38" s="31"/>
      <c r="N38" s="9" t="s">
        <v>1</v>
      </c>
      <c r="O38" s="38">
        <f>350</f>
        <v>350</v>
      </c>
      <c r="P38" s="38"/>
      <c r="Q38" s="38"/>
      <c r="R38" s="38"/>
      <c r="S38" s="32" t="s">
        <v>1</v>
      </c>
      <c r="T38" s="32"/>
      <c r="U38" s="38">
        <f>350</f>
        <v>350</v>
      </c>
      <c r="V38" s="38"/>
      <c r="W38" s="38"/>
      <c r="X38" s="35" t="s">
        <v>1</v>
      </c>
      <c r="Y38" s="35"/>
    </row>
    <row r="39" spans="1:25" s="1" customFormat="1" ht="24" customHeight="1">
      <c r="A39" s="8" t="s">
        <v>101</v>
      </c>
      <c r="B39" s="36" t="s">
        <v>102</v>
      </c>
      <c r="C39" s="36"/>
      <c r="D39" s="36"/>
      <c r="E39" s="36"/>
      <c r="F39" s="37" t="s">
        <v>103</v>
      </c>
      <c r="G39" s="37"/>
      <c r="H39" s="37"/>
      <c r="I39" s="37"/>
      <c r="J39" s="37"/>
      <c r="K39" s="31" t="s">
        <v>1</v>
      </c>
      <c r="L39" s="31"/>
      <c r="M39" s="31"/>
      <c r="N39" s="9" t="s">
        <v>1</v>
      </c>
      <c r="O39" s="38">
        <f>350</f>
        <v>350</v>
      </c>
      <c r="P39" s="38"/>
      <c r="Q39" s="38"/>
      <c r="R39" s="38"/>
      <c r="S39" s="32" t="s">
        <v>1</v>
      </c>
      <c r="T39" s="32"/>
      <c r="U39" s="38">
        <f>350</f>
        <v>350</v>
      </c>
      <c r="V39" s="38"/>
      <c r="W39" s="38"/>
      <c r="X39" s="35" t="s">
        <v>1</v>
      </c>
      <c r="Y39" s="35"/>
    </row>
    <row r="40" spans="1:25" s="1" customFormat="1" ht="13.5" customHeight="1">
      <c r="A40" s="8" t="s">
        <v>104</v>
      </c>
      <c r="B40" s="36" t="s">
        <v>105</v>
      </c>
      <c r="C40" s="36"/>
      <c r="D40" s="36"/>
      <c r="E40" s="36"/>
      <c r="F40" s="37" t="s">
        <v>106</v>
      </c>
      <c r="G40" s="37"/>
      <c r="H40" s="37"/>
      <c r="I40" s="37"/>
      <c r="J40" s="37"/>
      <c r="K40" s="38">
        <f>38320.3</f>
        <v>38320.3</v>
      </c>
      <c r="L40" s="38"/>
      <c r="M40" s="38"/>
      <c r="N40" s="9" t="s">
        <v>1</v>
      </c>
      <c r="O40" s="31" t="s">
        <v>1</v>
      </c>
      <c r="P40" s="31"/>
      <c r="Q40" s="31"/>
      <c r="R40" s="31"/>
      <c r="S40" s="32" t="s">
        <v>1</v>
      </c>
      <c r="T40" s="32"/>
      <c r="U40" s="38">
        <f>38320.3</f>
        <v>38320.3</v>
      </c>
      <c r="V40" s="38"/>
      <c r="W40" s="38"/>
      <c r="X40" s="35" t="s">
        <v>1</v>
      </c>
      <c r="Y40" s="35"/>
    </row>
    <row r="41" spans="1:25" s="1" customFormat="1" ht="13.5" customHeight="1">
      <c r="A41" s="8" t="s">
        <v>107</v>
      </c>
      <c r="B41" s="36" t="s">
        <v>108</v>
      </c>
      <c r="C41" s="36"/>
      <c r="D41" s="36"/>
      <c r="E41" s="36"/>
      <c r="F41" s="37" t="s">
        <v>109</v>
      </c>
      <c r="G41" s="37"/>
      <c r="H41" s="37"/>
      <c r="I41" s="37"/>
      <c r="J41" s="37"/>
      <c r="K41" s="38">
        <f>18620.8</f>
        <v>18620.8</v>
      </c>
      <c r="L41" s="38"/>
      <c r="M41" s="38"/>
      <c r="N41" s="9" t="s">
        <v>1</v>
      </c>
      <c r="O41" s="31" t="s">
        <v>1</v>
      </c>
      <c r="P41" s="31"/>
      <c r="Q41" s="31"/>
      <c r="R41" s="31"/>
      <c r="S41" s="32" t="s">
        <v>1</v>
      </c>
      <c r="T41" s="32"/>
      <c r="U41" s="38">
        <f>18620.8</f>
        <v>18620.8</v>
      </c>
      <c r="V41" s="38"/>
      <c r="W41" s="38"/>
      <c r="X41" s="35" t="s">
        <v>1</v>
      </c>
      <c r="Y41" s="35"/>
    </row>
    <row r="42" spans="1:25" s="1" customFormat="1" ht="13.5" customHeight="1">
      <c r="A42" s="8" t="s">
        <v>110</v>
      </c>
      <c r="B42" s="36" t="s">
        <v>111</v>
      </c>
      <c r="C42" s="36"/>
      <c r="D42" s="36"/>
      <c r="E42" s="36"/>
      <c r="F42" s="37" t="s">
        <v>112</v>
      </c>
      <c r="G42" s="37"/>
      <c r="H42" s="37"/>
      <c r="I42" s="37"/>
      <c r="J42" s="37"/>
      <c r="K42" s="38">
        <f>44350.9</f>
        <v>44350.9</v>
      </c>
      <c r="L42" s="38"/>
      <c r="M42" s="38"/>
      <c r="N42" s="9" t="s">
        <v>1</v>
      </c>
      <c r="O42" s="31" t="s">
        <v>1</v>
      </c>
      <c r="P42" s="31"/>
      <c r="Q42" s="31"/>
      <c r="R42" s="31"/>
      <c r="S42" s="32" t="s">
        <v>1</v>
      </c>
      <c r="T42" s="32"/>
      <c r="U42" s="38">
        <f>44350.9</f>
        <v>44350.9</v>
      </c>
      <c r="V42" s="38"/>
      <c r="W42" s="38"/>
      <c r="X42" s="35" t="s">
        <v>1</v>
      </c>
      <c r="Y42" s="35"/>
    </row>
    <row r="43" spans="1:25" s="1" customFormat="1" ht="13.5" customHeight="1">
      <c r="A43" s="8" t="s">
        <v>113</v>
      </c>
      <c r="B43" s="36" t="s">
        <v>114</v>
      </c>
      <c r="C43" s="36"/>
      <c r="D43" s="36"/>
      <c r="E43" s="36"/>
      <c r="F43" s="37" t="s">
        <v>112</v>
      </c>
      <c r="G43" s="37"/>
      <c r="H43" s="37"/>
      <c r="I43" s="37"/>
      <c r="J43" s="37"/>
      <c r="K43" s="38">
        <f>37262.3</f>
        <v>37262.3</v>
      </c>
      <c r="L43" s="38"/>
      <c r="M43" s="38"/>
      <c r="N43" s="9" t="s">
        <v>1</v>
      </c>
      <c r="O43" s="31" t="s">
        <v>1</v>
      </c>
      <c r="P43" s="31"/>
      <c r="Q43" s="31"/>
      <c r="R43" s="31"/>
      <c r="S43" s="32" t="s">
        <v>1</v>
      </c>
      <c r="T43" s="32"/>
      <c r="U43" s="38">
        <f>37262.3</f>
        <v>37262.3</v>
      </c>
      <c r="V43" s="38"/>
      <c r="W43" s="38"/>
      <c r="X43" s="35" t="s">
        <v>1</v>
      </c>
      <c r="Y43" s="35"/>
    </row>
    <row r="44" spans="1:25" s="1" customFormat="1" ht="13.5" customHeight="1">
      <c r="A44" s="8" t="s">
        <v>115</v>
      </c>
      <c r="B44" s="36" t="s">
        <v>116</v>
      </c>
      <c r="C44" s="36"/>
      <c r="D44" s="36"/>
      <c r="E44" s="36"/>
      <c r="F44" s="37" t="s">
        <v>112</v>
      </c>
      <c r="G44" s="37"/>
      <c r="H44" s="37"/>
      <c r="I44" s="37"/>
      <c r="J44" s="37"/>
      <c r="K44" s="38">
        <f>21695.4</f>
        <v>21695.4</v>
      </c>
      <c r="L44" s="38"/>
      <c r="M44" s="38"/>
      <c r="N44" s="9" t="s">
        <v>1</v>
      </c>
      <c r="O44" s="31" t="s">
        <v>1</v>
      </c>
      <c r="P44" s="31"/>
      <c r="Q44" s="31"/>
      <c r="R44" s="31"/>
      <c r="S44" s="32" t="s">
        <v>1</v>
      </c>
      <c r="T44" s="32"/>
      <c r="U44" s="38">
        <f>21695.4</f>
        <v>21695.4</v>
      </c>
      <c r="V44" s="38"/>
      <c r="W44" s="38"/>
      <c r="X44" s="35" t="s">
        <v>1</v>
      </c>
      <c r="Y44" s="35"/>
    </row>
    <row r="45" spans="1:25" s="1" customFormat="1" ht="13.5" customHeight="1">
      <c r="A45" s="8" t="s">
        <v>117</v>
      </c>
      <c r="B45" s="36" t="s">
        <v>118</v>
      </c>
      <c r="C45" s="36"/>
      <c r="D45" s="36"/>
      <c r="E45" s="36"/>
      <c r="F45" s="37" t="s">
        <v>109</v>
      </c>
      <c r="G45" s="37"/>
      <c r="H45" s="37"/>
      <c r="I45" s="37"/>
      <c r="J45" s="37"/>
      <c r="K45" s="38">
        <f>24646.78</f>
        <v>24646.78</v>
      </c>
      <c r="L45" s="38"/>
      <c r="M45" s="38"/>
      <c r="N45" s="9" t="s">
        <v>1</v>
      </c>
      <c r="O45" s="31" t="s">
        <v>1</v>
      </c>
      <c r="P45" s="31"/>
      <c r="Q45" s="31"/>
      <c r="R45" s="31"/>
      <c r="S45" s="32" t="s">
        <v>1</v>
      </c>
      <c r="T45" s="32"/>
      <c r="U45" s="38">
        <f>24646.78</f>
        <v>24646.78</v>
      </c>
      <c r="V45" s="38"/>
      <c r="W45" s="38"/>
      <c r="X45" s="35" t="s">
        <v>1</v>
      </c>
      <c r="Y45" s="35"/>
    </row>
    <row r="46" spans="1:25" s="1" customFormat="1" ht="13.5" customHeight="1">
      <c r="A46" s="8" t="s">
        <v>119</v>
      </c>
      <c r="B46" s="36" t="s">
        <v>120</v>
      </c>
      <c r="C46" s="36"/>
      <c r="D46" s="36"/>
      <c r="E46" s="36"/>
      <c r="F46" s="37" t="s">
        <v>121</v>
      </c>
      <c r="G46" s="37"/>
      <c r="H46" s="37"/>
      <c r="I46" s="37"/>
      <c r="J46" s="37"/>
      <c r="K46" s="38">
        <f>28000</f>
        <v>28000</v>
      </c>
      <c r="L46" s="38"/>
      <c r="M46" s="38"/>
      <c r="N46" s="9" t="s">
        <v>1</v>
      </c>
      <c r="O46" s="31" t="s">
        <v>1</v>
      </c>
      <c r="P46" s="31"/>
      <c r="Q46" s="31"/>
      <c r="R46" s="31"/>
      <c r="S46" s="32" t="s">
        <v>1</v>
      </c>
      <c r="T46" s="32"/>
      <c r="U46" s="38">
        <f>28000</f>
        <v>28000</v>
      </c>
      <c r="V46" s="38"/>
      <c r="W46" s="38"/>
      <c r="X46" s="35" t="s">
        <v>1</v>
      </c>
      <c r="Y46" s="35"/>
    </row>
    <row r="47" spans="1:25" s="1" customFormat="1" ht="13.5" customHeight="1">
      <c r="A47" s="8" t="s">
        <v>122</v>
      </c>
      <c r="B47" s="36" t="s">
        <v>123</v>
      </c>
      <c r="C47" s="36"/>
      <c r="D47" s="36"/>
      <c r="E47" s="36"/>
      <c r="F47" s="37" t="s">
        <v>124</v>
      </c>
      <c r="G47" s="37"/>
      <c r="H47" s="37"/>
      <c r="I47" s="37"/>
      <c r="J47" s="37"/>
      <c r="K47" s="38">
        <f>24630</f>
        <v>24630</v>
      </c>
      <c r="L47" s="38"/>
      <c r="M47" s="38"/>
      <c r="N47" s="9" t="s">
        <v>1</v>
      </c>
      <c r="O47" s="31" t="s">
        <v>1</v>
      </c>
      <c r="P47" s="31"/>
      <c r="Q47" s="31"/>
      <c r="R47" s="31"/>
      <c r="S47" s="32" t="s">
        <v>1</v>
      </c>
      <c r="T47" s="32"/>
      <c r="U47" s="38">
        <f>24630</f>
        <v>24630</v>
      </c>
      <c r="V47" s="38"/>
      <c r="W47" s="38"/>
      <c r="X47" s="35" t="s">
        <v>1</v>
      </c>
      <c r="Y47" s="35"/>
    </row>
    <row r="48" spans="1:25" s="1" customFormat="1" ht="13.5" customHeight="1">
      <c r="A48" s="8" t="s">
        <v>125</v>
      </c>
      <c r="B48" s="36" t="s">
        <v>126</v>
      </c>
      <c r="C48" s="36"/>
      <c r="D48" s="36"/>
      <c r="E48" s="36"/>
      <c r="F48" s="37" t="s">
        <v>127</v>
      </c>
      <c r="G48" s="37"/>
      <c r="H48" s="37"/>
      <c r="I48" s="37"/>
      <c r="J48" s="37"/>
      <c r="K48" s="38">
        <f>26580</f>
        <v>26580</v>
      </c>
      <c r="L48" s="38"/>
      <c r="M48" s="38"/>
      <c r="N48" s="9" t="s">
        <v>1</v>
      </c>
      <c r="O48" s="31" t="s">
        <v>1</v>
      </c>
      <c r="P48" s="31"/>
      <c r="Q48" s="31"/>
      <c r="R48" s="31"/>
      <c r="S48" s="32" t="s">
        <v>1</v>
      </c>
      <c r="T48" s="32"/>
      <c r="U48" s="38">
        <f>26580</f>
        <v>26580</v>
      </c>
      <c r="V48" s="38"/>
      <c r="W48" s="38"/>
      <c r="X48" s="35" t="s">
        <v>1</v>
      </c>
      <c r="Y48" s="35"/>
    </row>
    <row r="49" spans="1:25" s="1" customFormat="1" ht="13.5" customHeight="1">
      <c r="A49" s="8" t="s">
        <v>128</v>
      </c>
      <c r="B49" s="36" t="s">
        <v>129</v>
      </c>
      <c r="C49" s="36"/>
      <c r="D49" s="36"/>
      <c r="E49" s="36"/>
      <c r="F49" s="37" t="s">
        <v>130</v>
      </c>
      <c r="G49" s="37"/>
      <c r="H49" s="37"/>
      <c r="I49" s="37"/>
      <c r="J49" s="37"/>
      <c r="K49" s="38">
        <f>18516</f>
        <v>18516</v>
      </c>
      <c r="L49" s="38"/>
      <c r="M49" s="38"/>
      <c r="N49" s="9" t="s">
        <v>1</v>
      </c>
      <c r="O49" s="31" t="s">
        <v>1</v>
      </c>
      <c r="P49" s="31"/>
      <c r="Q49" s="31"/>
      <c r="R49" s="31"/>
      <c r="S49" s="32" t="s">
        <v>1</v>
      </c>
      <c r="T49" s="32"/>
      <c r="U49" s="38">
        <f>18516</f>
        <v>18516</v>
      </c>
      <c r="V49" s="38"/>
      <c r="W49" s="38"/>
      <c r="X49" s="35" t="s">
        <v>1</v>
      </c>
      <c r="Y49" s="35"/>
    </row>
    <row r="50" spans="1:25" s="1" customFormat="1" ht="13.5" customHeight="1">
      <c r="A50" s="8" t="s">
        <v>131</v>
      </c>
      <c r="B50" s="36" t="s">
        <v>132</v>
      </c>
      <c r="C50" s="36"/>
      <c r="D50" s="36"/>
      <c r="E50" s="36"/>
      <c r="F50" s="37" t="s">
        <v>133</v>
      </c>
      <c r="G50" s="37"/>
      <c r="H50" s="37"/>
      <c r="I50" s="37"/>
      <c r="J50" s="37"/>
      <c r="K50" s="38">
        <f>4500</f>
        <v>4500</v>
      </c>
      <c r="L50" s="38"/>
      <c r="M50" s="38"/>
      <c r="N50" s="9" t="s">
        <v>1</v>
      </c>
      <c r="O50" s="31" t="s">
        <v>1</v>
      </c>
      <c r="P50" s="31"/>
      <c r="Q50" s="31"/>
      <c r="R50" s="31"/>
      <c r="S50" s="32" t="s">
        <v>1</v>
      </c>
      <c r="T50" s="32"/>
      <c r="U50" s="38">
        <f>4500</f>
        <v>4500</v>
      </c>
      <c r="V50" s="38"/>
      <c r="W50" s="38"/>
      <c r="X50" s="35" t="s">
        <v>1</v>
      </c>
      <c r="Y50" s="35"/>
    </row>
    <row r="51" spans="1:25" s="1" customFormat="1" ht="13.5" customHeight="1">
      <c r="A51" s="8" t="s">
        <v>134</v>
      </c>
      <c r="B51" s="36" t="s">
        <v>135</v>
      </c>
      <c r="C51" s="36"/>
      <c r="D51" s="36"/>
      <c r="E51" s="36"/>
      <c r="F51" s="37" t="s">
        <v>136</v>
      </c>
      <c r="G51" s="37"/>
      <c r="H51" s="37"/>
      <c r="I51" s="37"/>
      <c r="J51" s="37"/>
      <c r="K51" s="38">
        <f>35762.06</f>
        <v>35762.06</v>
      </c>
      <c r="L51" s="38"/>
      <c r="M51" s="38"/>
      <c r="N51" s="9" t="s">
        <v>1</v>
      </c>
      <c r="O51" s="31" t="s">
        <v>1</v>
      </c>
      <c r="P51" s="31"/>
      <c r="Q51" s="31"/>
      <c r="R51" s="31"/>
      <c r="S51" s="32" t="s">
        <v>1</v>
      </c>
      <c r="T51" s="32"/>
      <c r="U51" s="38">
        <f>35762.06</f>
        <v>35762.06</v>
      </c>
      <c r="V51" s="38"/>
      <c r="W51" s="38"/>
      <c r="X51" s="35" t="s">
        <v>1</v>
      </c>
      <c r="Y51" s="35"/>
    </row>
    <row r="52" spans="1:25" s="1" customFormat="1" ht="13.5" customHeight="1">
      <c r="A52" s="8" t="s">
        <v>137</v>
      </c>
      <c r="B52" s="36" t="s">
        <v>138</v>
      </c>
      <c r="C52" s="36"/>
      <c r="D52" s="36"/>
      <c r="E52" s="36"/>
      <c r="F52" s="37" t="s">
        <v>139</v>
      </c>
      <c r="G52" s="37"/>
      <c r="H52" s="37"/>
      <c r="I52" s="37"/>
      <c r="J52" s="37"/>
      <c r="K52" s="38">
        <f>38409.71</f>
        <v>38409.71</v>
      </c>
      <c r="L52" s="38"/>
      <c r="M52" s="38"/>
      <c r="N52" s="9" t="s">
        <v>1</v>
      </c>
      <c r="O52" s="31" t="s">
        <v>1</v>
      </c>
      <c r="P52" s="31"/>
      <c r="Q52" s="31"/>
      <c r="R52" s="31"/>
      <c r="S52" s="32" t="s">
        <v>1</v>
      </c>
      <c r="T52" s="32"/>
      <c r="U52" s="38">
        <f>38409.71</f>
        <v>38409.71</v>
      </c>
      <c r="V52" s="38"/>
      <c r="W52" s="38"/>
      <c r="X52" s="35" t="s">
        <v>1</v>
      </c>
      <c r="Y52" s="35"/>
    </row>
    <row r="53" spans="1:25" s="1" customFormat="1" ht="13.5" customHeight="1">
      <c r="A53" s="8" t="s">
        <v>140</v>
      </c>
      <c r="B53" s="36" t="s">
        <v>141</v>
      </c>
      <c r="C53" s="36"/>
      <c r="D53" s="36"/>
      <c r="E53" s="36"/>
      <c r="F53" s="37" t="s">
        <v>139</v>
      </c>
      <c r="G53" s="37"/>
      <c r="H53" s="37"/>
      <c r="I53" s="37"/>
      <c r="J53" s="37"/>
      <c r="K53" s="38">
        <f>24419.2</f>
        <v>24419.2</v>
      </c>
      <c r="L53" s="38"/>
      <c r="M53" s="38"/>
      <c r="N53" s="9" t="s">
        <v>1</v>
      </c>
      <c r="O53" s="31" t="s">
        <v>1</v>
      </c>
      <c r="P53" s="31"/>
      <c r="Q53" s="31"/>
      <c r="R53" s="31"/>
      <c r="S53" s="32" t="s">
        <v>1</v>
      </c>
      <c r="T53" s="32"/>
      <c r="U53" s="38">
        <f>24419.2</f>
        <v>24419.2</v>
      </c>
      <c r="V53" s="38"/>
      <c r="W53" s="38"/>
      <c r="X53" s="35" t="s">
        <v>1</v>
      </c>
      <c r="Y53" s="35"/>
    </row>
    <row r="54" spans="1:25" s="1" customFormat="1" ht="24" customHeight="1">
      <c r="A54" s="8" t="s">
        <v>142</v>
      </c>
      <c r="B54" s="36" t="s">
        <v>143</v>
      </c>
      <c r="C54" s="36"/>
      <c r="D54" s="36"/>
      <c r="E54" s="36"/>
      <c r="F54" s="37" t="s">
        <v>144</v>
      </c>
      <c r="G54" s="37"/>
      <c r="H54" s="37"/>
      <c r="I54" s="37"/>
      <c r="J54" s="37"/>
      <c r="K54" s="38">
        <f>47400</f>
        <v>47400</v>
      </c>
      <c r="L54" s="38"/>
      <c r="M54" s="38"/>
      <c r="N54" s="9" t="s">
        <v>1</v>
      </c>
      <c r="O54" s="31" t="s">
        <v>1</v>
      </c>
      <c r="P54" s="31"/>
      <c r="Q54" s="31"/>
      <c r="R54" s="31"/>
      <c r="S54" s="32" t="s">
        <v>1</v>
      </c>
      <c r="T54" s="32"/>
      <c r="U54" s="38">
        <f>47400</f>
        <v>47400</v>
      </c>
      <c r="V54" s="38"/>
      <c r="W54" s="38"/>
      <c r="X54" s="35" t="s">
        <v>1</v>
      </c>
      <c r="Y54" s="35"/>
    </row>
    <row r="55" spans="1:25" s="1" customFormat="1" ht="24" customHeight="1">
      <c r="A55" s="8" t="s">
        <v>145</v>
      </c>
      <c r="B55" s="36" t="s">
        <v>146</v>
      </c>
      <c r="C55" s="36"/>
      <c r="D55" s="36"/>
      <c r="E55" s="36"/>
      <c r="F55" s="37" t="s">
        <v>147</v>
      </c>
      <c r="G55" s="37"/>
      <c r="H55" s="37"/>
      <c r="I55" s="37"/>
      <c r="J55" s="37"/>
      <c r="K55" s="38">
        <f>18700</f>
        <v>18700</v>
      </c>
      <c r="L55" s="38"/>
      <c r="M55" s="38"/>
      <c r="N55" s="9" t="s">
        <v>1</v>
      </c>
      <c r="O55" s="31" t="s">
        <v>1</v>
      </c>
      <c r="P55" s="31"/>
      <c r="Q55" s="31"/>
      <c r="R55" s="31"/>
      <c r="S55" s="32" t="s">
        <v>1</v>
      </c>
      <c r="T55" s="32"/>
      <c r="U55" s="38">
        <f>18700</f>
        <v>18700</v>
      </c>
      <c r="V55" s="38"/>
      <c r="W55" s="38"/>
      <c r="X55" s="35" t="s">
        <v>1</v>
      </c>
      <c r="Y55" s="35"/>
    </row>
    <row r="56" spans="1:25" s="1" customFormat="1" ht="24" customHeight="1">
      <c r="A56" s="8" t="s">
        <v>148</v>
      </c>
      <c r="B56" s="36" t="s">
        <v>149</v>
      </c>
      <c r="C56" s="36"/>
      <c r="D56" s="36"/>
      <c r="E56" s="36"/>
      <c r="F56" s="37" t="s">
        <v>150</v>
      </c>
      <c r="G56" s="37"/>
      <c r="H56" s="37"/>
      <c r="I56" s="37"/>
      <c r="J56" s="37"/>
      <c r="K56" s="38">
        <f>14688</f>
        <v>14688</v>
      </c>
      <c r="L56" s="38"/>
      <c r="M56" s="38"/>
      <c r="N56" s="9" t="s">
        <v>1</v>
      </c>
      <c r="O56" s="31" t="s">
        <v>1</v>
      </c>
      <c r="P56" s="31"/>
      <c r="Q56" s="31"/>
      <c r="R56" s="31"/>
      <c r="S56" s="32" t="s">
        <v>1</v>
      </c>
      <c r="T56" s="32"/>
      <c r="U56" s="38">
        <f>14688</f>
        <v>14688</v>
      </c>
      <c r="V56" s="38"/>
      <c r="W56" s="38"/>
      <c r="X56" s="35" t="s">
        <v>1</v>
      </c>
      <c r="Y56" s="35"/>
    </row>
    <row r="57" spans="1:25" s="1" customFormat="1" ht="13.5" customHeight="1">
      <c r="A57" s="8" t="s">
        <v>151</v>
      </c>
      <c r="B57" s="36" t="s">
        <v>152</v>
      </c>
      <c r="C57" s="36"/>
      <c r="D57" s="36"/>
      <c r="E57" s="36"/>
      <c r="F57" s="37" t="s">
        <v>153</v>
      </c>
      <c r="G57" s="37"/>
      <c r="H57" s="37"/>
      <c r="I57" s="37"/>
      <c r="J57" s="37"/>
      <c r="K57" s="38">
        <f>33600</f>
        <v>33600</v>
      </c>
      <c r="L57" s="38"/>
      <c r="M57" s="38"/>
      <c r="N57" s="9" t="s">
        <v>1</v>
      </c>
      <c r="O57" s="31" t="s">
        <v>1</v>
      </c>
      <c r="P57" s="31"/>
      <c r="Q57" s="31"/>
      <c r="R57" s="31"/>
      <c r="S57" s="32" t="s">
        <v>1</v>
      </c>
      <c r="T57" s="32"/>
      <c r="U57" s="38">
        <f>33600</f>
        <v>33600</v>
      </c>
      <c r="V57" s="38"/>
      <c r="W57" s="38"/>
      <c r="X57" s="35" t="s">
        <v>1</v>
      </c>
      <c r="Y57" s="35"/>
    </row>
    <row r="58" spans="1:25" s="1" customFormat="1" ht="13.5" customHeight="1">
      <c r="A58" s="8" t="s">
        <v>154</v>
      </c>
      <c r="B58" s="36" t="s">
        <v>155</v>
      </c>
      <c r="C58" s="36"/>
      <c r="D58" s="36"/>
      <c r="E58" s="36"/>
      <c r="F58" s="37" t="s">
        <v>156</v>
      </c>
      <c r="G58" s="37"/>
      <c r="H58" s="37"/>
      <c r="I58" s="37"/>
      <c r="J58" s="37"/>
      <c r="K58" s="38">
        <f>13521.82</f>
        <v>13521.82</v>
      </c>
      <c r="L58" s="38"/>
      <c r="M58" s="38"/>
      <c r="N58" s="9" t="s">
        <v>1</v>
      </c>
      <c r="O58" s="31" t="s">
        <v>1</v>
      </c>
      <c r="P58" s="31"/>
      <c r="Q58" s="31"/>
      <c r="R58" s="31"/>
      <c r="S58" s="32" t="s">
        <v>1</v>
      </c>
      <c r="T58" s="32"/>
      <c r="U58" s="38">
        <f>13521.82</f>
        <v>13521.82</v>
      </c>
      <c r="V58" s="38"/>
      <c r="W58" s="38"/>
      <c r="X58" s="35" t="s">
        <v>1</v>
      </c>
      <c r="Y58" s="35"/>
    </row>
    <row r="59" spans="1:25" s="1" customFormat="1" ht="13.5" customHeight="1">
      <c r="A59" s="8" t="s">
        <v>157</v>
      </c>
      <c r="B59" s="36" t="s">
        <v>158</v>
      </c>
      <c r="C59" s="36"/>
      <c r="D59" s="36"/>
      <c r="E59" s="36"/>
      <c r="F59" s="37" t="s">
        <v>159</v>
      </c>
      <c r="G59" s="37"/>
      <c r="H59" s="37"/>
      <c r="I59" s="37"/>
      <c r="J59" s="37"/>
      <c r="K59" s="38">
        <f>10920</f>
        <v>10920</v>
      </c>
      <c r="L59" s="38"/>
      <c r="M59" s="38"/>
      <c r="N59" s="9" t="s">
        <v>1</v>
      </c>
      <c r="O59" s="31" t="s">
        <v>1</v>
      </c>
      <c r="P59" s="31"/>
      <c r="Q59" s="31"/>
      <c r="R59" s="31"/>
      <c r="S59" s="32" t="s">
        <v>1</v>
      </c>
      <c r="T59" s="32"/>
      <c r="U59" s="38">
        <f>10920</f>
        <v>10920</v>
      </c>
      <c r="V59" s="38"/>
      <c r="W59" s="38"/>
      <c r="X59" s="35" t="s">
        <v>1</v>
      </c>
      <c r="Y59" s="35"/>
    </row>
    <row r="60" spans="1:25" s="1" customFormat="1" ht="13.5" customHeight="1">
      <c r="A60" s="8" t="s">
        <v>160</v>
      </c>
      <c r="B60" s="36" t="s">
        <v>161</v>
      </c>
      <c r="C60" s="36"/>
      <c r="D60" s="36"/>
      <c r="E60" s="36"/>
      <c r="F60" s="37" t="s">
        <v>162</v>
      </c>
      <c r="G60" s="37"/>
      <c r="H60" s="37"/>
      <c r="I60" s="37"/>
      <c r="J60" s="37"/>
      <c r="K60" s="38">
        <f>9880</f>
        <v>9880</v>
      </c>
      <c r="L60" s="38"/>
      <c r="M60" s="38"/>
      <c r="N60" s="9" t="s">
        <v>1</v>
      </c>
      <c r="O60" s="31" t="s">
        <v>1</v>
      </c>
      <c r="P60" s="31"/>
      <c r="Q60" s="31"/>
      <c r="R60" s="31"/>
      <c r="S60" s="32" t="s">
        <v>1</v>
      </c>
      <c r="T60" s="32"/>
      <c r="U60" s="38">
        <f>9880</f>
        <v>9880</v>
      </c>
      <c r="V60" s="38"/>
      <c r="W60" s="38"/>
      <c r="X60" s="35" t="s">
        <v>1</v>
      </c>
      <c r="Y60" s="35"/>
    </row>
    <row r="61" spans="1:25" s="1" customFormat="1" ht="24" customHeight="1">
      <c r="A61" s="8" t="s">
        <v>163</v>
      </c>
      <c r="B61" s="36" t="s">
        <v>164</v>
      </c>
      <c r="C61" s="36"/>
      <c r="D61" s="36"/>
      <c r="E61" s="36"/>
      <c r="F61" s="37" t="s">
        <v>165</v>
      </c>
      <c r="G61" s="37"/>
      <c r="H61" s="37"/>
      <c r="I61" s="37"/>
      <c r="J61" s="37"/>
      <c r="K61" s="38">
        <f>5439.57</f>
        <v>5439.57</v>
      </c>
      <c r="L61" s="38"/>
      <c r="M61" s="38"/>
      <c r="N61" s="9" t="s">
        <v>1</v>
      </c>
      <c r="O61" s="31" t="s">
        <v>1</v>
      </c>
      <c r="P61" s="31"/>
      <c r="Q61" s="31"/>
      <c r="R61" s="31"/>
      <c r="S61" s="32" t="s">
        <v>1</v>
      </c>
      <c r="T61" s="32"/>
      <c r="U61" s="38">
        <f>5439.57</f>
        <v>5439.57</v>
      </c>
      <c r="V61" s="38"/>
      <c r="W61" s="38"/>
      <c r="X61" s="35" t="s">
        <v>1</v>
      </c>
      <c r="Y61" s="35"/>
    </row>
    <row r="62" spans="1:25" s="1" customFormat="1" ht="13.5" customHeight="1">
      <c r="A62" s="8" t="s">
        <v>166</v>
      </c>
      <c r="B62" s="36" t="s">
        <v>167</v>
      </c>
      <c r="C62" s="36"/>
      <c r="D62" s="36"/>
      <c r="E62" s="36"/>
      <c r="F62" s="37" t="s">
        <v>168</v>
      </c>
      <c r="G62" s="37"/>
      <c r="H62" s="37"/>
      <c r="I62" s="37"/>
      <c r="J62" s="37"/>
      <c r="K62" s="31" t="s">
        <v>1</v>
      </c>
      <c r="L62" s="31"/>
      <c r="M62" s="31"/>
      <c r="N62" s="9" t="s">
        <v>1</v>
      </c>
      <c r="O62" s="38">
        <f>7080</f>
        <v>7080</v>
      </c>
      <c r="P62" s="38"/>
      <c r="Q62" s="38"/>
      <c r="R62" s="38"/>
      <c r="S62" s="32" t="s">
        <v>1</v>
      </c>
      <c r="T62" s="32"/>
      <c r="U62" s="38">
        <f>7080</f>
        <v>7080</v>
      </c>
      <c r="V62" s="38"/>
      <c r="W62" s="38"/>
      <c r="X62" s="35" t="s">
        <v>1</v>
      </c>
      <c r="Y62" s="35"/>
    </row>
    <row r="63" spans="1:25" s="1" customFormat="1" ht="13.5" customHeight="1">
      <c r="A63" s="8" t="s">
        <v>169</v>
      </c>
      <c r="B63" s="36" t="s">
        <v>170</v>
      </c>
      <c r="C63" s="36"/>
      <c r="D63" s="36"/>
      <c r="E63" s="36"/>
      <c r="F63" s="37" t="s">
        <v>171</v>
      </c>
      <c r="G63" s="37"/>
      <c r="H63" s="37"/>
      <c r="I63" s="37"/>
      <c r="J63" s="37"/>
      <c r="K63" s="38">
        <f>1658.3</f>
        <v>1658.3</v>
      </c>
      <c r="L63" s="38"/>
      <c r="M63" s="38"/>
      <c r="N63" s="9" t="s">
        <v>1</v>
      </c>
      <c r="O63" s="31" t="s">
        <v>1</v>
      </c>
      <c r="P63" s="31"/>
      <c r="Q63" s="31"/>
      <c r="R63" s="31"/>
      <c r="S63" s="32" t="s">
        <v>1</v>
      </c>
      <c r="T63" s="32"/>
      <c r="U63" s="38">
        <f>1658.3</f>
        <v>1658.3</v>
      </c>
      <c r="V63" s="38"/>
      <c r="W63" s="38"/>
      <c r="X63" s="35" t="s">
        <v>1</v>
      </c>
      <c r="Y63" s="35"/>
    </row>
    <row r="64" spans="1:25" s="1" customFormat="1" ht="13.5" customHeight="1">
      <c r="A64" s="8" t="s">
        <v>172</v>
      </c>
      <c r="B64" s="36" t="s">
        <v>173</v>
      </c>
      <c r="C64" s="36"/>
      <c r="D64" s="36"/>
      <c r="E64" s="36"/>
      <c r="F64" s="37" t="s">
        <v>174</v>
      </c>
      <c r="G64" s="37"/>
      <c r="H64" s="37"/>
      <c r="I64" s="37"/>
      <c r="J64" s="37"/>
      <c r="K64" s="38">
        <f>1508</f>
        <v>1508</v>
      </c>
      <c r="L64" s="38"/>
      <c r="M64" s="38"/>
      <c r="N64" s="9" t="s">
        <v>1</v>
      </c>
      <c r="O64" s="31" t="s">
        <v>1</v>
      </c>
      <c r="P64" s="31"/>
      <c r="Q64" s="31"/>
      <c r="R64" s="31"/>
      <c r="S64" s="32" t="s">
        <v>1</v>
      </c>
      <c r="T64" s="32"/>
      <c r="U64" s="38">
        <f>1508</f>
        <v>1508</v>
      </c>
      <c r="V64" s="38"/>
      <c r="W64" s="38"/>
      <c r="X64" s="35" t="s">
        <v>1</v>
      </c>
      <c r="Y64" s="35"/>
    </row>
    <row r="65" spans="1:25" s="1" customFormat="1" ht="13.5" customHeight="1">
      <c r="A65" s="8" t="s">
        <v>175</v>
      </c>
      <c r="B65" s="36" t="s">
        <v>176</v>
      </c>
      <c r="C65" s="36"/>
      <c r="D65" s="36"/>
      <c r="E65" s="36"/>
      <c r="F65" s="37" t="s">
        <v>177</v>
      </c>
      <c r="G65" s="37"/>
      <c r="H65" s="37"/>
      <c r="I65" s="37"/>
      <c r="J65" s="37"/>
      <c r="K65" s="38">
        <f>11900</f>
        <v>11900</v>
      </c>
      <c r="L65" s="38"/>
      <c r="M65" s="38"/>
      <c r="N65" s="9" t="s">
        <v>1</v>
      </c>
      <c r="O65" s="31" t="s">
        <v>1</v>
      </c>
      <c r="P65" s="31"/>
      <c r="Q65" s="31"/>
      <c r="R65" s="31"/>
      <c r="S65" s="32" t="s">
        <v>1</v>
      </c>
      <c r="T65" s="32"/>
      <c r="U65" s="38">
        <f>11900</f>
        <v>11900</v>
      </c>
      <c r="V65" s="38"/>
      <c r="W65" s="38"/>
      <c r="X65" s="35" t="s">
        <v>1</v>
      </c>
      <c r="Y65" s="35"/>
    </row>
    <row r="66" spans="1:25" s="1" customFormat="1" ht="13.5" customHeight="1">
      <c r="A66" s="8" t="s">
        <v>178</v>
      </c>
      <c r="B66" s="36" t="s">
        <v>179</v>
      </c>
      <c r="C66" s="36"/>
      <c r="D66" s="36"/>
      <c r="E66" s="36"/>
      <c r="F66" s="37" t="s">
        <v>180</v>
      </c>
      <c r="G66" s="37"/>
      <c r="H66" s="37"/>
      <c r="I66" s="37"/>
      <c r="J66" s="37"/>
      <c r="K66" s="38">
        <f>10400</f>
        <v>10400</v>
      </c>
      <c r="L66" s="38"/>
      <c r="M66" s="38"/>
      <c r="N66" s="9" t="s">
        <v>1</v>
      </c>
      <c r="O66" s="31" t="s">
        <v>1</v>
      </c>
      <c r="P66" s="31"/>
      <c r="Q66" s="31"/>
      <c r="R66" s="31"/>
      <c r="S66" s="32" t="s">
        <v>1</v>
      </c>
      <c r="T66" s="32"/>
      <c r="U66" s="38">
        <f>10400</f>
        <v>10400</v>
      </c>
      <c r="V66" s="38"/>
      <c r="W66" s="38"/>
      <c r="X66" s="35" t="s">
        <v>1</v>
      </c>
      <c r="Y66" s="35"/>
    </row>
    <row r="67" spans="1:25" s="1" customFormat="1" ht="24" customHeight="1">
      <c r="A67" s="8" t="s">
        <v>181</v>
      </c>
      <c r="B67" s="36" t="s">
        <v>182</v>
      </c>
      <c r="C67" s="36"/>
      <c r="D67" s="36"/>
      <c r="E67" s="36"/>
      <c r="F67" s="37" t="s">
        <v>183</v>
      </c>
      <c r="G67" s="37"/>
      <c r="H67" s="37"/>
      <c r="I67" s="37"/>
      <c r="J67" s="37"/>
      <c r="K67" s="38">
        <f>10500</f>
        <v>10500</v>
      </c>
      <c r="L67" s="38"/>
      <c r="M67" s="38"/>
      <c r="N67" s="9" t="s">
        <v>1</v>
      </c>
      <c r="O67" s="31" t="s">
        <v>1</v>
      </c>
      <c r="P67" s="31"/>
      <c r="Q67" s="31"/>
      <c r="R67" s="31"/>
      <c r="S67" s="32" t="s">
        <v>1</v>
      </c>
      <c r="T67" s="32"/>
      <c r="U67" s="38">
        <f>10500</f>
        <v>10500</v>
      </c>
      <c r="V67" s="38"/>
      <c r="W67" s="38"/>
      <c r="X67" s="35" t="s">
        <v>1</v>
      </c>
      <c r="Y67" s="35"/>
    </row>
    <row r="68" spans="1:25" s="1" customFormat="1" ht="13.5" customHeight="1">
      <c r="A68" s="8" t="s">
        <v>184</v>
      </c>
      <c r="B68" s="36" t="s">
        <v>185</v>
      </c>
      <c r="C68" s="36"/>
      <c r="D68" s="36"/>
      <c r="E68" s="36"/>
      <c r="F68" s="37" t="s">
        <v>186</v>
      </c>
      <c r="G68" s="37"/>
      <c r="H68" s="37"/>
      <c r="I68" s="37"/>
      <c r="J68" s="37"/>
      <c r="K68" s="38">
        <f>15450</f>
        <v>15450</v>
      </c>
      <c r="L68" s="38"/>
      <c r="M68" s="38"/>
      <c r="N68" s="9" t="s">
        <v>1</v>
      </c>
      <c r="O68" s="31" t="s">
        <v>1</v>
      </c>
      <c r="P68" s="31"/>
      <c r="Q68" s="31"/>
      <c r="R68" s="31"/>
      <c r="S68" s="32" t="s">
        <v>1</v>
      </c>
      <c r="T68" s="32"/>
      <c r="U68" s="38">
        <f>15450</f>
        <v>15450</v>
      </c>
      <c r="V68" s="38"/>
      <c r="W68" s="38"/>
      <c r="X68" s="35" t="s">
        <v>1</v>
      </c>
      <c r="Y68" s="35"/>
    </row>
    <row r="69" spans="1:25" s="1" customFormat="1" ht="13.5" customHeight="1">
      <c r="A69" s="8" t="s">
        <v>187</v>
      </c>
      <c r="B69" s="36" t="s">
        <v>188</v>
      </c>
      <c r="C69" s="36"/>
      <c r="D69" s="36"/>
      <c r="E69" s="36"/>
      <c r="F69" s="37" t="s">
        <v>189</v>
      </c>
      <c r="G69" s="37"/>
      <c r="H69" s="37"/>
      <c r="I69" s="37"/>
      <c r="J69" s="37"/>
      <c r="K69" s="31" t="s">
        <v>1</v>
      </c>
      <c r="L69" s="31"/>
      <c r="M69" s="31"/>
      <c r="N69" s="9" t="s">
        <v>1</v>
      </c>
      <c r="O69" s="38">
        <f>18900</f>
        <v>18900</v>
      </c>
      <c r="P69" s="38"/>
      <c r="Q69" s="38"/>
      <c r="R69" s="38"/>
      <c r="S69" s="32" t="s">
        <v>1</v>
      </c>
      <c r="T69" s="32"/>
      <c r="U69" s="38">
        <f>18900</f>
        <v>18900</v>
      </c>
      <c r="V69" s="38"/>
      <c r="W69" s="38"/>
      <c r="X69" s="35" t="s">
        <v>1</v>
      </c>
      <c r="Y69" s="35"/>
    </row>
    <row r="70" spans="1:25" s="1" customFormat="1" ht="24" customHeight="1">
      <c r="A70" s="8" t="s">
        <v>190</v>
      </c>
      <c r="B70" s="36" t="s">
        <v>191</v>
      </c>
      <c r="C70" s="36"/>
      <c r="D70" s="36"/>
      <c r="E70" s="36"/>
      <c r="F70" s="37" t="s">
        <v>192</v>
      </c>
      <c r="G70" s="37"/>
      <c r="H70" s="37"/>
      <c r="I70" s="37"/>
      <c r="J70" s="37"/>
      <c r="K70" s="31" t="s">
        <v>1</v>
      </c>
      <c r="L70" s="31"/>
      <c r="M70" s="31"/>
      <c r="N70" s="9" t="s">
        <v>1</v>
      </c>
      <c r="O70" s="38">
        <f>180</f>
        <v>180</v>
      </c>
      <c r="P70" s="38"/>
      <c r="Q70" s="38"/>
      <c r="R70" s="38"/>
      <c r="S70" s="32" t="s">
        <v>1</v>
      </c>
      <c r="T70" s="32"/>
      <c r="U70" s="38">
        <f>180</f>
        <v>180</v>
      </c>
      <c r="V70" s="38"/>
      <c r="W70" s="38"/>
      <c r="X70" s="35" t="s">
        <v>1</v>
      </c>
      <c r="Y70" s="35"/>
    </row>
    <row r="71" spans="1:25" s="1" customFormat="1" ht="13.5" customHeight="1">
      <c r="A71" s="8" t="s">
        <v>193</v>
      </c>
      <c r="B71" s="36" t="s">
        <v>194</v>
      </c>
      <c r="C71" s="36"/>
      <c r="D71" s="36"/>
      <c r="E71" s="36"/>
      <c r="F71" s="37" t="s">
        <v>195</v>
      </c>
      <c r="G71" s="37"/>
      <c r="H71" s="37"/>
      <c r="I71" s="37"/>
      <c r="J71" s="37"/>
      <c r="K71" s="38">
        <f>2550</f>
        <v>2550</v>
      </c>
      <c r="L71" s="38"/>
      <c r="M71" s="38"/>
      <c r="N71" s="9" t="s">
        <v>1</v>
      </c>
      <c r="O71" s="31" t="s">
        <v>1</v>
      </c>
      <c r="P71" s="31"/>
      <c r="Q71" s="31"/>
      <c r="R71" s="31"/>
      <c r="S71" s="32" t="s">
        <v>1</v>
      </c>
      <c r="T71" s="32"/>
      <c r="U71" s="38">
        <f>2550</f>
        <v>2550</v>
      </c>
      <c r="V71" s="38"/>
      <c r="W71" s="38"/>
      <c r="X71" s="35" t="s">
        <v>1</v>
      </c>
      <c r="Y71" s="35"/>
    </row>
    <row r="72" spans="1:25" s="1" customFormat="1" ht="13.5" customHeight="1">
      <c r="A72" s="8" t="s">
        <v>196</v>
      </c>
      <c r="B72" s="36" t="s">
        <v>197</v>
      </c>
      <c r="C72" s="36"/>
      <c r="D72" s="36"/>
      <c r="E72" s="36"/>
      <c r="F72" s="37" t="s">
        <v>198</v>
      </c>
      <c r="G72" s="37"/>
      <c r="H72" s="37"/>
      <c r="I72" s="37"/>
      <c r="J72" s="37"/>
      <c r="K72" s="38">
        <f>15000</f>
        <v>15000</v>
      </c>
      <c r="L72" s="38"/>
      <c r="M72" s="38"/>
      <c r="N72" s="9" t="s">
        <v>1</v>
      </c>
      <c r="O72" s="31" t="s">
        <v>1</v>
      </c>
      <c r="P72" s="31"/>
      <c r="Q72" s="31"/>
      <c r="R72" s="31"/>
      <c r="S72" s="32" t="s">
        <v>1</v>
      </c>
      <c r="T72" s="32"/>
      <c r="U72" s="38">
        <f>15000</f>
        <v>15000</v>
      </c>
      <c r="V72" s="38"/>
      <c r="W72" s="38"/>
      <c r="X72" s="35" t="s">
        <v>1</v>
      </c>
      <c r="Y72" s="35"/>
    </row>
    <row r="73" spans="1:25" s="1" customFormat="1" ht="13.5" customHeight="1">
      <c r="A73" s="8" t="s">
        <v>199</v>
      </c>
      <c r="B73" s="36" t="s">
        <v>200</v>
      </c>
      <c r="C73" s="36"/>
      <c r="D73" s="36"/>
      <c r="E73" s="36"/>
      <c r="F73" s="37" t="s">
        <v>201</v>
      </c>
      <c r="G73" s="37"/>
      <c r="H73" s="37"/>
      <c r="I73" s="37"/>
      <c r="J73" s="37"/>
      <c r="K73" s="38">
        <f>20000</f>
        <v>20000</v>
      </c>
      <c r="L73" s="38"/>
      <c r="M73" s="38"/>
      <c r="N73" s="9" t="s">
        <v>1</v>
      </c>
      <c r="O73" s="31" t="s">
        <v>1</v>
      </c>
      <c r="P73" s="31"/>
      <c r="Q73" s="31"/>
      <c r="R73" s="31"/>
      <c r="S73" s="32" t="s">
        <v>1</v>
      </c>
      <c r="T73" s="32"/>
      <c r="U73" s="38">
        <f>20000</f>
        <v>20000</v>
      </c>
      <c r="V73" s="38"/>
      <c r="W73" s="38"/>
      <c r="X73" s="35" t="s">
        <v>1</v>
      </c>
      <c r="Y73" s="35"/>
    </row>
    <row r="74" spans="1:25" s="1" customFormat="1" ht="13.5" customHeight="1">
      <c r="A74" s="8" t="s">
        <v>202</v>
      </c>
      <c r="B74" s="36" t="s">
        <v>203</v>
      </c>
      <c r="C74" s="36"/>
      <c r="D74" s="36"/>
      <c r="E74" s="36"/>
      <c r="F74" s="37" t="s">
        <v>204</v>
      </c>
      <c r="G74" s="37"/>
      <c r="H74" s="37"/>
      <c r="I74" s="37"/>
      <c r="J74" s="37"/>
      <c r="K74" s="38">
        <f>13990</f>
        <v>13990</v>
      </c>
      <c r="L74" s="38"/>
      <c r="M74" s="38"/>
      <c r="N74" s="9" t="s">
        <v>1</v>
      </c>
      <c r="O74" s="31" t="s">
        <v>1</v>
      </c>
      <c r="P74" s="31"/>
      <c r="Q74" s="31"/>
      <c r="R74" s="31"/>
      <c r="S74" s="32" t="s">
        <v>1</v>
      </c>
      <c r="T74" s="32"/>
      <c r="U74" s="38">
        <f>13990</f>
        <v>13990</v>
      </c>
      <c r="V74" s="38"/>
      <c r="W74" s="38"/>
      <c r="X74" s="35" t="s">
        <v>1</v>
      </c>
      <c r="Y74" s="35"/>
    </row>
    <row r="75" spans="1:25" s="1" customFormat="1" ht="13.5" customHeight="1">
      <c r="A75" s="8" t="s">
        <v>205</v>
      </c>
      <c r="B75" s="36" t="s">
        <v>206</v>
      </c>
      <c r="C75" s="36"/>
      <c r="D75" s="36"/>
      <c r="E75" s="36"/>
      <c r="F75" s="37" t="s">
        <v>207</v>
      </c>
      <c r="G75" s="37"/>
      <c r="H75" s="37"/>
      <c r="I75" s="37"/>
      <c r="J75" s="37"/>
      <c r="K75" s="38">
        <f>23999</f>
        <v>23999</v>
      </c>
      <c r="L75" s="38"/>
      <c r="M75" s="38"/>
      <c r="N75" s="9" t="s">
        <v>1</v>
      </c>
      <c r="O75" s="31" t="s">
        <v>1</v>
      </c>
      <c r="P75" s="31"/>
      <c r="Q75" s="31"/>
      <c r="R75" s="31"/>
      <c r="S75" s="32" t="s">
        <v>1</v>
      </c>
      <c r="T75" s="32"/>
      <c r="U75" s="38">
        <f>23999</f>
        <v>23999</v>
      </c>
      <c r="V75" s="38"/>
      <c r="W75" s="38"/>
      <c r="X75" s="35" t="s">
        <v>1</v>
      </c>
      <c r="Y75" s="35"/>
    </row>
    <row r="76" spans="1:25" s="1" customFormat="1" ht="24" customHeight="1">
      <c r="A76" s="8" t="s">
        <v>208</v>
      </c>
      <c r="B76" s="36" t="s">
        <v>209</v>
      </c>
      <c r="C76" s="36"/>
      <c r="D76" s="36"/>
      <c r="E76" s="36"/>
      <c r="F76" s="37" t="s">
        <v>210</v>
      </c>
      <c r="G76" s="37"/>
      <c r="H76" s="37"/>
      <c r="I76" s="37"/>
      <c r="J76" s="37"/>
      <c r="K76" s="31" t="s">
        <v>1</v>
      </c>
      <c r="L76" s="31"/>
      <c r="M76" s="31"/>
      <c r="N76" s="9" t="s">
        <v>1</v>
      </c>
      <c r="O76" s="38">
        <f>6284</f>
        <v>6284</v>
      </c>
      <c r="P76" s="38"/>
      <c r="Q76" s="38"/>
      <c r="R76" s="38"/>
      <c r="S76" s="32" t="s">
        <v>1</v>
      </c>
      <c r="T76" s="32"/>
      <c r="U76" s="38">
        <f>6284</f>
        <v>6284</v>
      </c>
      <c r="V76" s="38"/>
      <c r="W76" s="38"/>
      <c r="X76" s="35" t="s">
        <v>1</v>
      </c>
      <c r="Y76" s="35"/>
    </row>
    <row r="77" spans="1:25" s="1" customFormat="1" ht="13.5" customHeight="1">
      <c r="A77" s="8" t="s">
        <v>211</v>
      </c>
      <c r="B77" s="36" t="s">
        <v>212</v>
      </c>
      <c r="C77" s="36"/>
      <c r="D77" s="36"/>
      <c r="E77" s="36"/>
      <c r="F77" s="37" t="s">
        <v>213</v>
      </c>
      <c r="G77" s="37"/>
      <c r="H77" s="37"/>
      <c r="I77" s="37"/>
      <c r="J77" s="37"/>
      <c r="K77" s="31" t="s">
        <v>1</v>
      </c>
      <c r="L77" s="31"/>
      <c r="M77" s="31"/>
      <c r="N77" s="9" t="s">
        <v>1</v>
      </c>
      <c r="O77" s="38">
        <f>20093</f>
        <v>20093</v>
      </c>
      <c r="P77" s="38"/>
      <c r="Q77" s="38"/>
      <c r="R77" s="38"/>
      <c r="S77" s="32" t="s">
        <v>1</v>
      </c>
      <c r="T77" s="32"/>
      <c r="U77" s="38">
        <f>20093</f>
        <v>20093</v>
      </c>
      <c r="V77" s="38"/>
      <c r="W77" s="38"/>
      <c r="X77" s="35" t="s">
        <v>1</v>
      </c>
      <c r="Y77" s="35"/>
    </row>
    <row r="78" spans="1:25" s="1" customFormat="1" ht="13.5" customHeight="1">
      <c r="A78" s="8" t="s">
        <v>214</v>
      </c>
      <c r="B78" s="36" t="s">
        <v>215</v>
      </c>
      <c r="C78" s="36"/>
      <c r="D78" s="36"/>
      <c r="E78" s="36"/>
      <c r="F78" s="37" t="s">
        <v>216</v>
      </c>
      <c r="G78" s="37"/>
      <c r="H78" s="37"/>
      <c r="I78" s="37"/>
      <c r="J78" s="37"/>
      <c r="K78" s="38">
        <f>3876</f>
        <v>3876</v>
      </c>
      <c r="L78" s="38"/>
      <c r="M78" s="38"/>
      <c r="N78" s="9" t="s">
        <v>1</v>
      </c>
      <c r="O78" s="31" t="s">
        <v>1</v>
      </c>
      <c r="P78" s="31"/>
      <c r="Q78" s="31"/>
      <c r="R78" s="31"/>
      <c r="S78" s="32" t="s">
        <v>1</v>
      </c>
      <c r="T78" s="32"/>
      <c r="U78" s="38">
        <f>3876</f>
        <v>3876</v>
      </c>
      <c r="V78" s="38"/>
      <c r="W78" s="38"/>
      <c r="X78" s="35" t="s">
        <v>1</v>
      </c>
      <c r="Y78" s="35"/>
    </row>
    <row r="79" spans="1:25" s="1" customFormat="1" ht="13.5" customHeight="1">
      <c r="A79" s="8" t="s">
        <v>217</v>
      </c>
      <c r="B79" s="36" t="s">
        <v>218</v>
      </c>
      <c r="C79" s="36"/>
      <c r="D79" s="36"/>
      <c r="E79" s="36"/>
      <c r="F79" s="37" t="s">
        <v>219</v>
      </c>
      <c r="G79" s="37"/>
      <c r="H79" s="37"/>
      <c r="I79" s="37"/>
      <c r="J79" s="37"/>
      <c r="K79" s="38">
        <f>2346</f>
        <v>2346</v>
      </c>
      <c r="L79" s="38"/>
      <c r="M79" s="38"/>
      <c r="N79" s="9" t="s">
        <v>1</v>
      </c>
      <c r="O79" s="31" t="s">
        <v>1</v>
      </c>
      <c r="P79" s="31"/>
      <c r="Q79" s="31"/>
      <c r="R79" s="31"/>
      <c r="S79" s="32" t="s">
        <v>1</v>
      </c>
      <c r="T79" s="32"/>
      <c r="U79" s="38">
        <f>2346</f>
        <v>2346</v>
      </c>
      <c r="V79" s="38"/>
      <c r="W79" s="38"/>
      <c r="X79" s="35" t="s">
        <v>1</v>
      </c>
      <c r="Y79" s="35"/>
    </row>
    <row r="80" spans="1:25" s="1" customFormat="1" ht="13.5" customHeight="1">
      <c r="A80" s="8" t="s">
        <v>220</v>
      </c>
      <c r="B80" s="36" t="s">
        <v>221</v>
      </c>
      <c r="C80" s="36"/>
      <c r="D80" s="36"/>
      <c r="E80" s="36"/>
      <c r="F80" s="37" t="s">
        <v>222</v>
      </c>
      <c r="G80" s="37"/>
      <c r="H80" s="37"/>
      <c r="I80" s="37"/>
      <c r="J80" s="37"/>
      <c r="K80" s="38">
        <f>2346</f>
        <v>2346</v>
      </c>
      <c r="L80" s="38"/>
      <c r="M80" s="38"/>
      <c r="N80" s="9" t="s">
        <v>1</v>
      </c>
      <c r="O80" s="31" t="s">
        <v>1</v>
      </c>
      <c r="P80" s="31"/>
      <c r="Q80" s="31"/>
      <c r="R80" s="31"/>
      <c r="S80" s="32" t="s">
        <v>1</v>
      </c>
      <c r="T80" s="32"/>
      <c r="U80" s="38">
        <f>2346</f>
        <v>2346</v>
      </c>
      <c r="V80" s="38"/>
      <c r="W80" s="38"/>
      <c r="X80" s="35" t="s">
        <v>1</v>
      </c>
      <c r="Y80" s="35"/>
    </row>
    <row r="81" spans="1:25" s="1" customFormat="1" ht="13.5" customHeight="1">
      <c r="A81" s="8" t="s">
        <v>223</v>
      </c>
      <c r="B81" s="36" t="s">
        <v>224</v>
      </c>
      <c r="C81" s="36"/>
      <c r="D81" s="36"/>
      <c r="E81" s="36"/>
      <c r="F81" s="37" t="s">
        <v>225</v>
      </c>
      <c r="G81" s="37"/>
      <c r="H81" s="37"/>
      <c r="I81" s="37"/>
      <c r="J81" s="37"/>
      <c r="K81" s="38">
        <f>4182</f>
        <v>4182</v>
      </c>
      <c r="L81" s="38"/>
      <c r="M81" s="38"/>
      <c r="N81" s="9" t="s">
        <v>1</v>
      </c>
      <c r="O81" s="31" t="s">
        <v>1</v>
      </c>
      <c r="P81" s="31"/>
      <c r="Q81" s="31"/>
      <c r="R81" s="31"/>
      <c r="S81" s="32" t="s">
        <v>1</v>
      </c>
      <c r="T81" s="32"/>
      <c r="U81" s="38">
        <f>4182</f>
        <v>4182</v>
      </c>
      <c r="V81" s="38"/>
      <c r="W81" s="38"/>
      <c r="X81" s="35" t="s">
        <v>1</v>
      </c>
      <c r="Y81" s="35"/>
    </row>
    <row r="82" spans="1:25" s="1" customFormat="1" ht="13.5" customHeight="1">
      <c r="A82" s="8" t="s">
        <v>226</v>
      </c>
      <c r="B82" s="36" t="s">
        <v>227</v>
      </c>
      <c r="C82" s="36"/>
      <c r="D82" s="36"/>
      <c r="E82" s="36"/>
      <c r="F82" s="37" t="s">
        <v>228</v>
      </c>
      <c r="G82" s="37"/>
      <c r="H82" s="37"/>
      <c r="I82" s="37"/>
      <c r="J82" s="37"/>
      <c r="K82" s="38">
        <f>7762.5</f>
        <v>7762.5</v>
      </c>
      <c r="L82" s="38"/>
      <c r="M82" s="38"/>
      <c r="N82" s="9" t="s">
        <v>1</v>
      </c>
      <c r="O82" s="31" t="s">
        <v>1</v>
      </c>
      <c r="P82" s="31"/>
      <c r="Q82" s="31"/>
      <c r="R82" s="31"/>
      <c r="S82" s="32" t="s">
        <v>1</v>
      </c>
      <c r="T82" s="32"/>
      <c r="U82" s="38">
        <f>7762.5</f>
        <v>7762.5</v>
      </c>
      <c r="V82" s="38"/>
      <c r="W82" s="38"/>
      <c r="X82" s="35" t="s">
        <v>1</v>
      </c>
      <c r="Y82" s="35"/>
    </row>
    <row r="83" spans="1:25" s="1" customFormat="1" ht="13.5" customHeight="1">
      <c r="A83" s="8" t="s">
        <v>229</v>
      </c>
      <c r="B83" s="36" t="s">
        <v>230</v>
      </c>
      <c r="C83" s="36"/>
      <c r="D83" s="36"/>
      <c r="E83" s="36"/>
      <c r="F83" s="37" t="s">
        <v>228</v>
      </c>
      <c r="G83" s="37"/>
      <c r="H83" s="37"/>
      <c r="I83" s="37"/>
      <c r="J83" s="37"/>
      <c r="K83" s="38">
        <f>7762.5</f>
        <v>7762.5</v>
      </c>
      <c r="L83" s="38"/>
      <c r="M83" s="38"/>
      <c r="N83" s="9" t="s">
        <v>1</v>
      </c>
      <c r="O83" s="31" t="s">
        <v>1</v>
      </c>
      <c r="P83" s="31"/>
      <c r="Q83" s="31"/>
      <c r="R83" s="31"/>
      <c r="S83" s="32" t="s">
        <v>1</v>
      </c>
      <c r="T83" s="32"/>
      <c r="U83" s="38">
        <f>7762.5</f>
        <v>7762.5</v>
      </c>
      <c r="V83" s="38"/>
      <c r="W83" s="38"/>
      <c r="X83" s="35" t="s">
        <v>1</v>
      </c>
      <c r="Y83" s="35"/>
    </row>
    <row r="84" spans="1:25" s="1" customFormat="1" ht="13.5" customHeight="1">
      <c r="A84" s="8" t="s">
        <v>231</v>
      </c>
      <c r="B84" s="36" t="s">
        <v>232</v>
      </c>
      <c r="C84" s="36"/>
      <c r="D84" s="36"/>
      <c r="E84" s="36"/>
      <c r="F84" s="37" t="s">
        <v>233</v>
      </c>
      <c r="G84" s="37"/>
      <c r="H84" s="37"/>
      <c r="I84" s="37"/>
      <c r="J84" s="37"/>
      <c r="K84" s="38">
        <f>23950.82</f>
        <v>23950.82</v>
      </c>
      <c r="L84" s="38"/>
      <c r="M84" s="38"/>
      <c r="N84" s="9" t="s">
        <v>1</v>
      </c>
      <c r="O84" s="31" t="s">
        <v>1</v>
      </c>
      <c r="P84" s="31"/>
      <c r="Q84" s="31"/>
      <c r="R84" s="31"/>
      <c r="S84" s="32" t="s">
        <v>1</v>
      </c>
      <c r="T84" s="32"/>
      <c r="U84" s="38">
        <f>23950.82</f>
        <v>23950.82</v>
      </c>
      <c r="V84" s="38"/>
      <c r="W84" s="38"/>
      <c r="X84" s="35" t="s">
        <v>1</v>
      </c>
      <c r="Y84" s="35"/>
    </row>
    <row r="85" spans="1:25" s="1" customFormat="1" ht="13.5" customHeight="1">
      <c r="A85" s="8" t="s">
        <v>234</v>
      </c>
      <c r="B85" s="36" t="s">
        <v>235</v>
      </c>
      <c r="C85" s="36"/>
      <c r="D85" s="36"/>
      <c r="E85" s="36"/>
      <c r="F85" s="37" t="s">
        <v>233</v>
      </c>
      <c r="G85" s="37"/>
      <c r="H85" s="37"/>
      <c r="I85" s="37"/>
      <c r="J85" s="37"/>
      <c r="K85" s="38">
        <f>7950</f>
        <v>7950</v>
      </c>
      <c r="L85" s="38"/>
      <c r="M85" s="38"/>
      <c r="N85" s="9" t="s">
        <v>1</v>
      </c>
      <c r="O85" s="31" t="s">
        <v>1</v>
      </c>
      <c r="P85" s="31"/>
      <c r="Q85" s="31"/>
      <c r="R85" s="31"/>
      <c r="S85" s="32" t="s">
        <v>1</v>
      </c>
      <c r="T85" s="32"/>
      <c r="U85" s="38">
        <f>7950</f>
        <v>7950</v>
      </c>
      <c r="V85" s="38"/>
      <c r="W85" s="38"/>
      <c r="X85" s="35" t="s">
        <v>1</v>
      </c>
      <c r="Y85" s="35"/>
    </row>
    <row r="86" spans="1:25" s="1" customFormat="1" ht="13.5" customHeight="1">
      <c r="A86" s="8" t="s">
        <v>236</v>
      </c>
      <c r="B86" s="36" t="s">
        <v>237</v>
      </c>
      <c r="C86" s="36"/>
      <c r="D86" s="36"/>
      <c r="E86" s="36"/>
      <c r="F86" s="37" t="s">
        <v>238</v>
      </c>
      <c r="G86" s="37"/>
      <c r="H86" s="37"/>
      <c r="I86" s="37"/>
      <c r="J86" s="37"/>
      <c r="K86" s="38">
        <f>6000</f>
        <v>6000</v>
      </c>
      <c r="L86" s="38"/>
      <c r="M86" s="38"/>
      <c r="N86" s="9" t="s">
        <v>1</v>
      </c>
      <c r="O86" s="31" t="s">
        <v>1</v>
      </c>
      <c r="P86" s="31"/>
      <c r="Q86" s="31"/>
      <c r="R86" s="31"/>
      <c r="S86" s="32" t="s">
        <v>1</v>
      </c>
      <c r="T86" s="32"/>
      <c r="U86" s="38">
        <f>6000</f>
        <v>6000</v>
      </c>
      <c r="V86" s="38"/>
      <c r="W86" s="38"/>
      <c r="X86" s="35" t="s">
        <v>1</v>
      </c>
      <c r="Y86" s="35"/>
    </row>
    <row r="87" spans="1:25" s="1" customFormat="1" ht="13.5" customHeight="1">
      <c r="A87" s="8" t="s">
        <v>239</v>
      </c>
      <c r="B87" s="36" t="s">
        <v>240</v>
      </c>
      <c r="C87" s="36"/>
      <c r="D87" s="36"/>
      <c r="E87" s="36"/>
      <c r="F87" s="37" t="s">
        <v>241</v>
      </c>
      <c r="G87" s="37"/>
      <c r="H87" s="37"/>
      <c r="I87" s="37"/>
      <c r="J87" s="37"/>
      <c r="K87" s="38">
        <f>7500</f>
        <v>7500</v>
      </c>
      <c r="L87" s="38"/>
      <c r="M87" s="38"/>
      <c r="N87" s="9" t="s">
        <v>1</v>
      </c>
      <c r="O87" s="31" t="s">
        <v>1</v>
      </c>
      <c r="P87" s="31"/>
      <c r="Q87" s="31"/>
      <c r="R87" s="31"/>
      <c r="S87" s="32" t="s">
        <v>1</v>
      </c>
      <c r="T87" s="32"/>
      <c r="U87" s="38">
        <f>7500</f>
        <v>7500</v>
      </c>
      <c r="V87" s="38"/>
      <c r="W87" s="38"/>
      <c r="X87" s="35" t="s">
        <v>1</v>
      </c>
      <c r="Y87" s="35"/>
    </row>
    <row r="88" spans="1:25" s="1" customFormat="1" ht="13.5" customHeight="1">
      <c r="A88" s="8" t="s">
        <v>242</v>
      </c>
      <c r="B88" s="36" t="s">
        <v>243</v>
      </c>
      <c r="C88" s="36"/>
      <c r="D88" s="36"/>
      <c r="E88" s="36"/>
      <c r="F88" s="37" t="s">
        <v>244</v>
      </c>
      <c r="G88" s="37"/>
      <c r="H88" s="37"/>
      <c r="I88" s="37"/>
      <c r="J88" s="37"/>
      <c r="K88" s="38">
        <f>12338</f>
        <v>12338</v>
      </c>
      <c r="L88" s="38"/>
      <c r="M88" s="38"/>
      <c r="N88" s="9" t="s">
        <v>1</v>
      </c>
      <c r="O88" s="31" t="s">
        <v>1</v>
      </c>
      <c r="P88" s="31"/>
      <c r="Q88" s="31"/>
      <c r="R88" s="31"/>
      <c r="S88" s="32" t="s">
        <v>1</v>
      </c>
      <c r="T88" s="32"/>
      <c r="U88" s="38">
        <f>12338</f>
        <v>12338</v>
      </c>
      <c r="V88" s="38"/>
      <c r="W88" s="38"/>
      <c r="X88" s="35" t="s">
        <v>1</v>
      </c>
      <c r="Y88" s="35"/>
    </row>
    <row r="89" spans="1:25" s="1" customFormat="1" ht="13.5" customHeight="1">
      <c r="A89" s="8" t="s">
        <v>245</v>
      </c>
      <c r="B89" s="36" t="s">
        <v>246</v>
      </c>
      <c r="C89" s="36"/>
      <c r="D89" s="36"/>
      <c r="E89" s="36"/>
      <c r="F89" s="37" t="s">
        <v>247</v>
      </c>
      <c r="G89" s="37"/>
      <c r="H89" s="37"/>
      <c r="I89" s="37"/>
      <c r="J89" s="37"/>
      <c r="K89" s="31" t="s">
        <v>1</v>
      </c>
      <c r="L89" s="31"/>
      <c r="M89" s="31"/>
      <c r="N89" s="9" t="s">
        <v>1</v>
      </c>
      <c r="O89" s="38">
        <f>260</f>
        <v>260</v>
      </c>
      <c r="P89" s="38"/>
      <c r="Q89" s="38"/>
      <c r="R89" s="38"/>
      <c r="S89" s="32" t="s">
        <v>1</v>
      </c>
      <c r="T89" s="32"/>
      <c r="U89" s="38">
        <f>260</f>
        <v>260</v>
      </c>
      <c r="V89" s="38"/>
      <c r="W89" s="38"/>
      <c r="X89" s="35" t="s">
        <v>1</v>
      </c>
      <c r="Y89" s="35"/>
    </row>
    <row r="90" spans="1:25" s="1" customFormat="1" ht="13.5" customHeight="1">
      <c r="A90" s="8" t="s">
        <v>248</v>
      </c>
      <c r="B90" s="36" t="s">
        <v>249</v>
      </c>
      <c r="C90" s="36"/>
      <c r="D90" s="36"/>
      <c r="E90" s="36"/>
      <c r="F90" s="37" t="s">
        <v>250</v>
      </c>
      <c r="G90" s="37"/>
      <c r="H90" s="37"/>
      <c r="I90" s="37"/>
      <c r="J90" s="37"/>
      <c r="K90" s="38">
        <f>11500</f>
        <v>11500</v>
      </c>
      <c r="L90" s="38"/>
      <c r="M90" s="38"/>
      <c r="N90" s="9" t="s">
        <v>1</v>
      </c>
      <c r="O90" s="31" t="s">
        <v>1</v>
      </c>
      <c r="P90" s="31"/>
      <c r="Q90" s="31"/>
      <c r="R90" s="31"/>
      <c r="S90" s="32" t="s">
        <v>1</v>
      </c>
      <c r="T90" s="32"/>
      <c r="U90" s="38">
        <f>11500</f>
        <v>11500</v>
      </c>
      <c r="V90" s="38"/>
      <c r="W90" s="38"/>
      <c r="X90" s="35" t="s">
        <v>1</v>
      </c>
      <c r="Y90" s="35"/>
    </row>
    <row r="91" spans="1:25" s="1" customFormat="1" ht="33.75" customHeight="1">
      <c r="A91" s="8" t="s">
        <v>251</v>
      </c>
      <c r="B91" s="36" t="s">
        <v>252</v>
      </c>
      <c r="C91" s="36"/>
      <c r="D91" s="36"/>
      <c r="E91" s="36"/>
      <c r="F91" s="37" t="s">
        <v>253</v>
      </c>
      <c r="G91" s="37"/>
      <c r="H91" s="37"/>
      <c r="I91" s="37"/>
      <c r="J91" s="37"/>
      <c r="K91" s="31" t="s">
        <v>1</v>
      </c>
      <c r="L91" s="31"/>
      <c r="M91" s="31"/>
      <c r="N91" s="9" t="s">
        <v>1</v>
      </c>
      <c r="O91" s="38">
        <f>30314</f>
        <v>30314</v>
      </c>
      <c r="P91" s="38"/>
      <c r="Q91" s="38"/>
      <c r="R91" s="38"/>
      <c r="S91" s="32" t="s">
        <v>1</v>
      </c>
      <c r="T91" s="32"/>
      <c r="U91" s="38">
        <f>30314</f>
        <v>30314</v>
      </c>
      <c r="V91" s="38"/>
      <c r="W91" s="38"/>
      <c r="X91" s="35" t="s">
        <v>1</v>
      </c>
      <c r="Y91" s="35"/>
    </row>
    <row r="92" spans="1:25" s="1" customFormat="1" ht="33.75" customHeight="1">
      <c r="A92" s="8" t="s">
        <v>254</v>
      </c>
      <c r="B92" s="36" t="s">
        <v>255</v>
      </c>
      <c r="C92" s="36"/>
      <c r="D92" s="36"/>
      <c r="E92" s="36"/>
      <c r="F92" s="37" t="s">
        <v>256</v>
      </c>
      <c r="G92" s="37"/>
      <c r="H92" s="37"/>
      <c r="I92" s="37"/>
      <c r="J92" s="37"/>
      <c r="K92" s="31" t="s">
        <v>1</v>
      </c>
      <c r="L92" s="31"/>
      <c r="M92" s="31"/>
      <c r="N92" s="9" t="s">
        <v>1</v>
      </c>
      <c r="O92" s="38">
        <f>30314</f>
        <v>30314</v>
      </c>
      <c r="P92" s="38"/>
      <c r="Q92" s="38"/>
      <c r="R92" s="38"/>
      <c r="S92" s="32" t="s">
        <v>1</v>
      </c>
      <c r="T92" s="32"/>
      <c r="U92" s="38">
        <f>30314</f>
        <v>30314</v>
      </c>
      <c r="V92" s="38"/>
      <c r="W92" s="38"/>
      <c r="X92" s="35" t="s">
        <v>1</v>
      </c>
      <c r="Y92" s="35"/>
    </row>
    <row r="93" spans="1:25" s="1" customFormat="1" ht="13.5" customHeight="1">
      <c r="A93" s="8" t="s">
        <v>257</v>
      </c>
      <c r="B93" s="36" t="s">
        <v>258</v>
      </c>
      <c r="C93" s="36"/>
      <c r="D93" s="36"/>
      <c r="E93" s="36"/>
      <c r="F93" s="37" t="s">
        <v>259</v>
      </c>
      <c r="G93" s="37"/>
      <c r="H93" s="37"/>
      <c r="I93" s="37"/>
      <c r="J93" s="37"/>
      <c r="K93" s="31" t="s">
        <v>1</v>
      </c>
      <c r="L93" s="31"/>
      <c r="M93" s="31"/>
      <c r="N93" s="9" t="s">
        <v>1</v>
      </c>
      <c r="O93" s="38">
        <f>22730</f>
        <v>22730</v>
      </c>
      <c r="P93" s="38"/>
      <c r="Q93" s="38"/>
      <c r="R93" s="38"/>
      <c r="S93" s="32" t="s">
        <v>1</v>
      </c>
      <c r="T93" s="32"/>
      <c r="U93" s="38">
        <f>22730</f>
        <v>22730</v>
      </c>
      <c r="V93" s="38"/>
      <c r="W93" s="38"/>
      <c r="X93" s="35" t="s">
        <v>1</v>
      </c>
      <c r="Y93" s="35"/>
    </row>
    <row r="94" spans="1:25" s="1" customFormat="1" ht="24" customHeight="1">
      <c r="A94" s="8" t="s">
        <v>260</v>
      </c>
      <c r="B94" s="36" t="s">
        <v>261</v>
      </c>
      <c r="C94" s="36"/>
      <c r="D94" s="36"/>
      <c r="E94" s="36"/>
      <c r="F94" s="37" t="s">
        <v>262</v>
      </c>
      <c r="G94" s="37"/>
      <c r="H94" s="37"/>
      <c r="I94" s="37"/>
      <c r="J94" s="37"/>
      <c r="K94" s="38">
        <f>26660</f>
        <v>26660</v>
      </c>
      <c r="L94" s="38"/>
      <c r="M94" s="38"/>
      <c r="N94" s="9" t="s">
        <v>1</v>
      </c>
      <c r="O94" s="31" t="s">
        <v>1</v>
      </c>
      <c r="P94" s="31"/>
      <c r="Q94" s="31"/>
      <c r="R94" s="31"/>
      <c r="S94" s="32" t="s">
        <v>1</v>
      </c>
      <c r="T94" s="32"/>
      <c r="U94" s="38">
        <f>26660</f>
        <v>26660</v>
      </c>
      <c r="V94" s="38"/>
      <c r="W94" s="38"/>
      <c r="X94" s="35" t="s">
        <v>1</v>
      </c>
      <c r="Y94" s="35"/>
    </row>
    <row r="95" spans="1:25" s="1" customFormat="1" ht="13.5" customHeight="1">
      <c r="A95" s="8" t="s">
        <v>263</v>
      </c>
      <c r="B95" s="36" t="s">
        <v>264</v>
      </c>
      <c r="C95" s="36"/>
      <c r="D95" s="36"/>
      <c r="E95" s="36"/>
      <c r="F95" s="37" t="s">
        <v>265</v>
      </c>
      <c r="G95" s="37"/>
      <c r="H95" s="37"/>
      <c r="I95" s="37"/>
      <c r="J95" s="37"/>
      <c r="K95" s="38">
        <f>2800</f>
        <v>2800</v>
      </c>
      <c r="L95" s="38"/>
      <c r="M95" s="38"/>
      <c r="N95" s="9" t="s">
        <v>1</v>
      </c>
      <c r="O95" s="31" t="s">
        <v>1</v>
      </c>
      <c r="P95" s="31"/>
      <c r="Q95" s="31"/>
      <c r="R95" s="31"/>
      <c r="S95" s="32" t="s">
        <v>1</v>
      </c>
      <c r="T95" s="32"/>
      <c r="U95" s="38">
        <f>2800</f>
        <v>2800</v>
      </c>
      <c r="V95" s="38"/>
      <c r="W95" s="38"/>
      <c r="X95" s="35" t="s">
        <v>1</v>
      </c>
      <c r="Y95" s="35"/>
    </row>
    <row r="96" spans="1:25" s="1" customFormat="1" ht="13.5" customHeight="1">
      <c r="A96" s="8" t="s">
        <v>266</v>
      </c>
      <c r="B96" s="36" t="s">
        <v>267</v>
      </c>
      <c r="C96" s="36"/>
      <c r="D96" s="36"/>
      <c r="E96" s="36"/>
      <c r="F96" s="37" t="s">
        <v>268</v>
      </c>
      <c r="G96" s="37"/>
      <c r="H96" s="37"/>
      <c r="I96" s="37"/>
      <c r="J96" s="37"/>
      <c r="K96" s="38">
        <f>40250</f>
        <v>40250</v>
      </c>
      <c r="L96" s="38"/>
      <c r="M96" s="38"/>
      <c r="N96" s="9" t="s">
        <v>1</v>
      </c>
      <c r="O96" s="31" t="s">
        <v>1</v>
      </c>
      <c r="P96" s="31"/>
      <c r="Q96" s="31"/>
      <c r="R96" s="31"/>
      <c r="S96" s="32" t="s">
        <v>1</v>
      </c>
      <c r="T96" s="32"/>
      <c r="U96" s="38">
        <f>40250</f>
        <v>40250</v>
      </c>
      <c r="V96" s="38"/>
      <c r="W96" s="38"/>
      <c r="X96" s="35" t="s">
        <v>1</v>
      </c>
      <c r="Y96" s="35"/>
    </row>
    <row r="97" spans="1:25" s="1" customFormat="1" ht="13.5" customHeight="1">
      <c r="A97" s="8" t="s">
        <v>269</v>
      </c>
      <c r="B97" s="36" t="s">
        <v>270</v>
      </c>
      <c r="C97" s="36"/>
      <c r="D97" s="36"/>
      <c r="E97" s="36"/>
      <c r="F97" s="37" t="s">
        <v>271</v>
      </c>
      <c r="G97" s="37"/>
      <c r="H97" s="37"/>
      <c r="I97" s="37"/>
      <c r="J97" s="37"/>
      <c r="K97" s="38">
        <f>107516</f>
        <v>107516</v>
      </c>
      <c r="L97" s="38"/>
      <c r="M97" s="38"/>
      <c r="N97" s="9" t="s">
        <v>1</v>
      </c>
      <c r="O97" s="31" t="s">
        <v>1</v>
      </c>
      <c r="P97" s="31"/>
      <c r="Q97" s="31"/>
      <c r="R97" s="31"/>
      <c r="S97" s="32" t="s">
        <v>1</v>
      </c>
      <c r="T97" s="32"/>
      <c r="U97" s="38">
        <f>107516</f>
        <v>107516</v>
      </c>
      <c r="V97" s="38"/>
      <c r="W97" s="38"/>
      <c r="X97" s="35" t="s">
        <v>1</v>
      </c>
      <c r="Y97" s="35"/>
    </row>
    <row r="98" spans="1:25" s="1" customFormat="1" ht="13.5" customHeight="1">
      <c r="A98" s="8" t="s">
        <v>272</v>
      </c>
      <c r="B98" s="36" t="s">
        <v>273</v>
      </c>
      <c r="C98" s="36"/>
      <c r="D98" s="36"/>
      <c r="E98" s="36"/>
      <c r="F98" s="37" t="s">
        <v>274</v>
      </c>
      <c r="G98" s="37"/>
      <c r="H98" s="37"/>
      <c r="I98" s="37"/>
      <c r="J98" s="37"/>
      <c r="K98" s="38">
        <f>98700</f>
        <v>98700</v>
      </c>
      <c r="L98" s="38"/>
      <c r="M98" s="38"/>
      <c r="N98" s="9" t="s">
        <v>1</v>
      </c>
      <c r="O98" s="31" t="s">
        <v>1</v>
      </c>
      <c r="P98" s="31"/>
      <c r="Q98" s="31"/>
      <c r="R98" s="31"/>
      <c r="S98" s="32" t="s">
        <v>1</v>
      </c>
      <c r="T98" s="32"/>
      <c r="U98" s="38">
        <f>98700</f>
        <v>98700</v>
      </c>
      <c r="V98" s="38"/>
      <c r="W98" s="38"/>
      <c r="X98" s="35" t="s">
        <v>1</v>
      </c>
      <c r="Y98" s="35"/>
    </row>
    <row r="99" spans="1:25" s="1" customFormat="1" ht="13.5" customHeight="1">
      <c r="A99" s="8" t="s">
        <v>275</v>
      </c>
      <c r="B99" s="36" t="s">
        <v>276</v>
      </c>
      <c r="C99" s="36"/>
      <c r="D99" s="36"/>
      <c r="E99" s="36"/>
      <c r="F99" s="37" t="s">
        <v>277</v>
      </c>
      <c r="G99" s="37"/>
      <c r="H99" s="37"/>
      <c r="I99" s="37"/>
      <c r="J99" s="37"/>
      <c r="K99" s="38">
        <f>4233</f>
        <v>4233</v>
      </c>
      <c r="L99" s="38"/>
      <c r="M99" s="38"/>
      <c r="N99" s="9" t="s">
        <v>1</v>
      </c>
      <c r="O99" s="31" t="s">
        <v>1</v>
      </c>
      <c r="P99" s="31"/>
      <c r="Q99" s="31"/>
      <c r="R99" s="31"/>
      <c r="S99" s="32" t="s">
        <v>1</v>
      </c>
      <c r="T99" s="32"/>
      <c r="U99" s="38">
        <f>4233</f>
        <v>4233</v>
      </c>
      <c r="V99" s="38"/>
      <c r="W99" s="38"/>
      <c r="X99" s="35" t="s">
        <v>1</v>
      </c>
      <c r="Y99" s="35"/>
    </row>
    <row r="100" spans="1:25" s="1" customFormat="1" ht="13.5" customHeight="1">
      <c r="A100" s="8" t="s">
        <v>278</v>
      </c>
      <c r="B100" s="36" t="s">
        <v>279</v>
      </c>
      <c r="C100" s="36"/>
      <c r="D100" s="36"/>
      <c r="E100" s="36"/>
      <c r="F100" s="37" t="s">
        <v>280</v>
      </c>
      <c r="G100" s="37"/>
      <c r="H100" s="37"/>
      <c r="I100" s="37"/>
      <c r="J100" s="37"/>
      <c r="K100" s="38">
        <f>9384</f>
        <v>9384</v>
      </c>
      <c r="L100" s="38"/>
      <c r="M100" s="38"/>
      <c r="N100" s="9" t="s">
        <v>1</v>
      </c>
      <c r="O100" s="31" t="s">
        <v>1</v>
      </c>
      <c r="P100" s="31"/>
      <c r="Q100" s="31"/>
      <c r="R100" s="31"/>
      <c r="S100" s="32" t="s">
        <v>1</v>
      </c>
      <c r="T100" s="32"/>
      <c r="U100" s="38">
        <f>9384</f>
        <v>9384</v>
      </c>
      <c r="V100" s="38"/>
      <c r="W100" s="38"/>
      <c r="X100" s="35" t="s">
        <v>1</v>
      </c>
      <c r="Y100" s="35"/>
    </row>
    <row r="101" spans="1:25" s="1" customFormat="1" ht="13.5" customHeight="1">
      <c r="A101" s="8" t="s">
        <v>281</v>
      </c>
      <c r="B101" s="36" t="s">
        <v>282</v>
      </c>
      <c r="C101" s="36"/>
      <c r="D101" s="36"/>
      <c r="E101" s="36"/>
      <c r="F101" s="37" t="s">
        <v>283</v>
      </c>
      <c r="G101" s="37"/>
      <c r="H101" s="37"/>
      <c r="I101" s="37"/>
      <c r="J101" s="37"/>
      <c r="K101" s="38">
        <f>3162</f>
        <v>3162</v>
      </c>
      <c r="L101" s="38"/>
      <c r="M101" s="38"/>
      <c r="N101" s="9" t="s">
        <v>1</v>
      </c>
      <c r="O101" s="31" t="s">
        <v>1</v>
      </c>
      <c r="P101" s="31"/>
      <c r="Q101" s="31"/>
      <c r="R101" s="31"/>
      <c r="S101" s="32" t="s">
        <v>1</v>
      </c>
      <c r="T101" s="32"/>
      <c r="U101" s="38">
        <f>3162</f>
        <v>3162</v>
      </c>
      <c r="V101" s="38"/>
      <c r="W101" s="38"/>
      <c r="X101" s="35" t="s">
        <v>1</v>
      </c>
      <c r="Y101" s="35"/>
    </row>
    <row r="102" spans="1:25" s="1" customFormat="1" ht="24" customHeight="1">
      <c r="A102" s="8" t="s">
        <v>284</v>
      </c>
      <c r="B102" s="36" t="s">
        <v>285</v>
      </c>
      <c r="C102" s="36"/>
      <c r="D102" s="36"/>
      <c r="E102" s="36"/>
      <c r="F102" s="37" t="s">
        <v>286</v>
      </c>
      <c r="G102" s="37"/>
      <c r="H102" s="37"/>
      <c r="I102" s="37"/>
      <c r="J102" s="37"/>
      <c r="K102" s="38">
        <f>6222</f>
        <v>6222</v>
      </c>
      <c r="L102" s="38"/>
      <c r="M102" s="38"/>
      <c r="N102" s="9" t="s">
        <v>1</v>
      </c>
      <c r="O102" s="31" t="s">
        <v>1</v>
      </c>
      <c r="P102" s="31"/>
      <c r="Q102" s="31"/>
      <c r="R102" s="31"/>
      <c r="S102" s="32" t="s">
        <v>1</v>
      </c>
      <c r="T102" s="32"/>
      <c r="U102" s="38">
        <f>6222</f>
        <v>6222</v>
      </c>
      <c r="V102" s="38"/>
      <c r="W102" s="38"/>
      <c r="X102" s="35" t="s">
        <v>1</v>
      </c>
      <c r="Y102" s="35"/>
    </row>
    <row r="103" spans="1:25" s="1" customFormat="1" ht="24" customHeight="1">
      <c r="A103" s="8" t="s">
        <v>287</v>
      </c>
      <c r="B103" s="36" t="s">
        <v>288</v>
      </c>
      <c r="C103" s="36"/>
      <c r="D103" s="36"/>
      <c r="E103" s="36"/>
      <c r="F103" s="37" t="s">
        <v>289</v>
      </c>
      <c r="G103" s="37"/>
      <c r="H103" s="37"/>
      <c r="I103" s="37"/>
      <c r="J103" s="37"/>
      <c r="K103" s="38">
        <f>7548</f>
        <v>7548</v>
      </c>
      <c r="L103" s="38"/>
      <c r="M103" s="38"/>
      <c r="N103" s="9" t="s">
        <v>1</v>
      </c>
      <c r="O103" s="31" t="s">
        <v>1</v>
      </c>
      <c r="P103" s="31"/>
      <c r="Q103" s="31"/>
      <c r="R103" s="31"/>
      <c r="S103" s="32" t="s">
        <v>1</v>
      </c>
      <c r="T103" s="32"/>
      <c r="U103" s="38">
        <f>7548</f>
        <v>7548</v>
      </c>
      <c r="V103" s="38"/>
      <c r="W103" s="38"/>
      <c r="X103" s="35" t="s">
        <v>1</v>
      </c>
      <c r="Y103" s="35"/>
    </row>
    <row r="104" spans="1:25" s="1" customFormat="1" ht="24" customHeight="1">
      <c r="A104" s="8" t="s">
        <v>290</v>
      </c>
      <c r="B104" s="36" t="s">
        <v>291</v>
      </c>
      <c r="C104" s="36"/>
      <c r="D104" s="36"/>
      <c r="E104" s="36"/>
      <c r="F104" s="37" t="s">
        <v>292</v>
      </c>
      <c r="G104" s="37"/>
      <c r="H104" s="37"/>
      <c r="I104" s="37"/>
      <c r="J104" s="37"/>
      <c r="K104" s="38">
        <f>8976</f>
        <v>8976</v>
      </c>
      <c r="L104" s="38"/>
      <c r="M104" s="38"/>
      <c r="N104" s="9" t="s">
        <v>1</v>
      </c>
      <c r="O104" s="31" t="s">
        <v>1</v>
      </c>
      <c r="P104" s="31"/>
      <c r="Q104" s="31"/>
      <c r="R104" s="31"/>
      <c r="S104" s="32" t="s">
        <v>1</v>
      </c>
      <c r="T104" s="32"/>
      <c r="U104" s="38">
        <f>8976</f>
        <v>8976</v>
      </c>
      <c r="V104" s="38"/>
      <c r="W104" s="38"/>
      <c r="X104" s="35" t="s">
        <v>1</v>
      </c>
      <c r="Y104" s="35"/>
    </row>
    <row r="105" spans="1:25" s="1" customFormat="1" ht="24" customHeight="1">
      <c r="A105" s="8" t="s">
        <v>293</v>
      </c>
      <c r="B105" s="36" t="s">
        <v>294</v>
      </c>
      <c r="C105" s="36"/>
      <c r="D105" s="36"/>
      <c r="E105" s="36"/>
      <c r="F105" s="37" t="s">
        <v>295</v>
      </c>
      <c r="G105" s="37"/>
      <c r="H105" s="37"/>
      <c r="I105" s="37"/>
      <c r="J105" s="37"/>
      <c r="K105" s="38">
        <f>5712</f>
        <v>5712</v>
      </c>
      <c r="L105" s="38"/>
      <c r="M105" s="38"/>
      <c r="N105" s="9" t="s">
        <v>1</v>
      </c>
      <c r="O105" s="31" t="s">
        <v>1</v>
      </c>
      <c r="P105" s="31"/>
      <c r="Q105" s="31"/>
      <c r="R105" s="31"/>
      <c r="S105" s="32" t="s">
        <v>1</v>
      </c>
      <c r="T105" s="32"/>
      <c r="U105" s="38">
        <f>5712</f>
        <v>5712</v>
      </c>
      <c r="V105" s="38"/>
      <c r="W105" s="38"/>
      <c r="X105" s="35" t="s">
        <v>1</v>
      </c>
      <c r="Y105" s="35"/>
    </row>
    <row r="106" spans="1:25" s="1" customFormat="1" ht="13.5" customHeight="1">
      <c r="A106" s="8" t="s">
        <v>296</v>
      </c>
      <c r="B106" s="36" t="s">
        <v>297</v>
      </c>
      <c r="C106" s="36"/>
      <c r="D106" s="36"/>
      <c r="E106" s="36"/>
      <c r="F106" s="37" t="s">
        <v>298</v>
      </c>
      <c r="G106" s="37"/>
      <c r="H106" s="37"/>
      <c r="I106" s="37"/>
      <c r="J106" s="37"/>
      <c r="K106" s="38">
        <f>2856</f>
        <v>2856</v>
      </c>
      <c r="L106" s="38"/>
      <c r="M106" s="38"/>
      <c r="N106" s="9" t="s">
        <v>1</v>
      </c>
      <c r="O106" s="31" t="s">
        <v>1</v>
      </c>
      <c r="P106" s="31"/>
      <c r="Q106" s="31"/>
      <c r="R106" s="31"/>
      <c r="S106" s="32" t="s">
        <v>1</v>
      </c>
      <c r="T106" s="32"/>
      <c r="U106" s="38">
        <f>2856</f>
        <v>2856</v>
      </c>
      <c r="V106" s="38"/>
      <c r="W106" s="38"/>
      <c r="X106" s="35" t="s">
        <v>1</v>
      </c>
      <c r="Y106" s="35"/>
    </row>
    <row r="107" spans="1:25" s="1" customFormat="1" ht="13.5" customHeight="1">
      <c r="A107" s="8" t="s">
        <v>299</v>
      </c>
      <c r="B107" s="36" t="s">
        <v>300</v>
      </c>
      <c r="C107" s="36"/>
      <c r="D107" s="36"/>
      <c r="E107" s="36"/>
      <c r="F107" s="37" t="s">
        <v>301</v>
      </c>
      <c r="G107" s="37"/>
      <c r="H107" s="37"/>
      <c r="I107" s="37"/>
      <c r="J107" s="37"/>
      <c r="K107" s="38">
        <f>47225</f>
        <v>47225</v>
      </c>
      <c r="L107" s="38"/>
      <c r="M107" s="38"/>
      <c r="N107" s="9" t="s">
        <v>1</v>
      </c>
      <c r="O107" s="31" t="s">
        <v>1</v>
      </c>
      <c r="P107" s="31"/>
      <c r="Q107" s="31"/>
      <c r="R107" s="31"/>
      <c r="S107" s="32" t="s">
        <v>1</v>
      </c>
      <c r="T107" s="32"/>
      <c r="U107" s="38">
        <f>47225</f>
        <v>47225</v>
      </c>
      <c r="V107" s="38"/>
      <c r="W107" s="38"/>
      <c r="X107" s="35" t="s">
        <v>1</v>
      </c>
      <c r="Y107" s="35"/>
    </row>
    <row r="108" spans="1:25" s="1" customFormat="1" ht="13.5" customHeight="1">
      <c r="A108" s="8" t="s">
        <v>302</v>
      </c>
      <c r="B108" s="36" t="s">
        <v>303</v>
      </c>
      <c r="C108" s="36"/>
      <c r="D108" s="36"/>
      <c r="E108" s="36"/>
      <c r="F108" s="37" t="s">
        <v>304</v>
      </c>
      <c r="G108" s="37"/>
      <c r="H108" s="37"/>
      <c r="I108" s="37"/>
      <c r="J108" s="37"/>
      <c r="K108" s="38">
        <f>22000</f>
        <v>22000</v>
      </c>
      <c r="L108" s="38"/>
      <c r="M108" s="38"/>
      <c r="N108" s="9" t="s">
        <v>1</v>
      </c>
      <c r="O108" s="31" t="s">
        <v>1</v>
      </c>
      <c r="P108" s="31"/>
      <c r="Q108" s="31"/>
      <c r="R108" s="31"/>
      <c r="S108" s="32" t="s">
        <v>1</v>
      </c>
      <c r="T108" s="32"/>
      <c r="U108" s="38">
        <f>22000</f>
        <v>22000</v>
      </c>
      <c r="V108" s="38"/>
      <c r="W108" s="38"/>
      <c r="X108" s="35" t="s">
        <v>1</v>
      </c>
      <c r="Y108" s="35"/>
    </row>
    <row r="109" spans="1:25" s="1" customFormat="1" ht="13.5" customHeight="1">
      <c r="A109" s="8" t="s">
        <v>305</v>
      </c>
      <c r="B109" s="36" t="s">
        <v>306</v>
      </c>
      <c r="C109" s="36"/>
      <c r="D109" s="36"/>
      <c r="E109" s="36"/>
      <c r="F109" s="37" t="s">
        <v>307</v>
      </c>
      <c r="G109" s="37"/>
      <c r="H109" s="37"/>
      <c r="I109" s="37"/>
      <c r="J109" s="37"/>
      <c r="K109" s="38">
        <f>600</f>
        <v>600</v>
      </c>
      <c r="L109" s="38"/>
      <c r="M109" s="38"/>
      <c r="N109" s="9" t="s">
        <v>1</v>
      </c>
      <c r="O109" s="31" t="s">
        <v>1</v>
      </c>
      <c r="P109" s="31"/>
      <c r="Q109" s="31"/>
      <c r="R109" s="31"/>
      <c r="S109" s="32" t="s">
        <v>1</v>
      </c>
      <c r="T109" s="32"/>
      <c r="U109" s="38">
        <f>600</f>
        <v>600</v>
      </c>
      <c r="V109" s="38"/>
      <c r="W109" s="38"/>
      <c r="X109" s="35" t="s">
        <v>1</v>
      </c>
      <c r="Y109" s="35"/>
    </row>
    <row r="110" spans="1:25" s="1" customFormat="1" ht="13.5" customHeight="1">
      <c r="A110" s="8" t="s">
        <v>308</v>
      </c>
      <c r="B110" s="36" t="s">
        <v>309</v>
      </c>
      <c r="C110" s="36"/>
      <c r="D110" s="36"/>
      <c r="E110" s="36"/>
      <c r="F110" s="37" t="s">
        <v>310</v>
      </c>
      <c r="G110" s="37"/>
      <c r="H110" s="37"/>
      <c r="I110" s="37"/>
      <c r="J110" s="37"/>
      <c r="K110" s="38">
        <f>1130</f>
        <v>1130</v>
      </c>
      <c r="L110" s="38"/>
      <c r="M110" s="38"/>
      <c r="N110" s="9" t="s">
        <v>1</v>
      </c>
      <c r="O110" s="31" t="s">
        <v>1</v>
      </c>
      <c r="P110" s="31"/>
      <c r="Q110" s="31"/>
      <c r="R110" s="31"/>
      <c r="S110" s="32" t="s">
        <v>1</v>
      </c>
      <c r="T110" s="32"/>
      <c r="U110" s="38">
        <f>1130</f>
        <v>1130</v>
      </c>
      <c r="V110" s="38"/>
      <c r="W110" s="38"/>
      <c r="X110" s="35" t="s">
        <v>1</v>
      </c>
      <c r="Y110" s="35"/>
    </row>
    <row r="111" spans="1:25" s="1" customFormat="1" ht="13.5" customHeight="1">
      <c r="A111" s="8" t="s">
        <v>311</v>
      </c>
      <c r="B111" s="36" t="s">
        <v>312</v>
      </c>
      <c r="C111" s="36"/>
      <c r="D111" s="36"/>
      <c r="E111" s="36"/>
      <c r="F111" s="37" t="s">
        <v>313</v>
      </c>
      <c r="G111" s="37"/>
      <c r="H111" s="37"/>
      <c r="I111" s="37"/>
      <c r="J111" s="37"/>
      <c r="K111" s="31" t="s">
        <v>1</v>
      </c>
      <c r="L111" s="31"/>
      <c r="M111" s="31"/>
      <c r="N111" s="9" t="s">
        <v>1</v>
      </c>
      <c r="O111" s="38">
        <f>900</f>
        <v>900</v>
      </c>
      <c r="P111" s="38"/>
      <c r="Q111" s="38"/>
      <c r="R111" s="38"/>
      <c r="S111" s="32" t="s">
        <v>1</v>
      </c>
      <c r="T111" s="32"/>
      <c r="U111" s="38">
        <f>900</f>
        <v>900</v>
      </c>
      <c r="V111" s="38"/>
      <c r="W111" s="38"/>
      <c r="X111" s="35" t="s">
        <v>1</v>
      </c>
      <c r="Y111" s="35"/>
    </row>
    <row r="112" spans="1:25" s="1" customFormat="1" ht="24" customHeight="1">
      <c r="A112" s="8" t="s">
        <v>314</v>
      </c>
      <c r="B112" s="36" t="s">
        <v>315</v>
      </c>
      <c r="C112" s="36"/>
      <c r="D112" s="36"/>
      <c r="E112" s="36"/>
      <c r="F112" s="37" t="s">
        <v>316</v>
      </c>
      <c r="G112" s="37"/>
      <c r="H112" s="37"/>
      <c r="I112" s="37"/>
      <c r="J112" s="37"/>
      <c r="K112" s="31" t="s">
        <v>1</v>
      </c>
      <c r="L112" s="31"/>
      <c r="M112" s="31"/>
      <c r="N112" s="9" t="s">
        <v>1</v>
      </c>
      <c r="O112" s="38">
        <f>900</f>
        <v>900</v>
      </c>
      <c r="P112" s="38"/>
      <c r="Q112" s="38"/>
      <c r="R112" s="38"/>
      <c r="S112" s="32" t="s">
        <v>1</v>
      </c>
      <c r="T112" s="32"/>
      <c r="U112" s="38">
        <f>900</f>
        <v>900</v>
      </c>
      <c r="V112" s="38"/>
      <c r="W112" s="38"/>
      <c r="X112" s="35" t="s">
        <v>1</v>
      </c>
      <c r="Y112" s="35"/>
    </row>
    <row r="113" spans="1:25" s="1" customFormat="1" ht="13.5" customHeight="1">
      <c r="A113" s="8" t="s">
        <v>317</v>
      </c>
      <c r="B113" s="36" t="s">
        <v>318</v>
      </c>
      <c r="C113" s="36"/>
      <c r="D113" s="36"/>
      <c r="E113" s="36"/>
      <c r="F113" s="37" t="s">
        <v>319</v>
      </c>
      <c r="G113" s="37"/>
      <c r="H113" s="37"/>
      <c r="I113" s="37"/>
      <c r="J113" s="37"/>
      <c r="K113" s="38">
        <f>16120</f>
        <v>16120</v>
      </c>
      <c r="L113" s="38"/>
      <c r="M113" s="38"/>
      <c r="N113" s="9" t="s">
        <v>1</v>
      </c>
      <c r="O113" s="31" t="s">
        <v>1</v>
      </c>
      <c r="P113" s="31"/>
      <c r="Q113" s="31"/>
      <c r="R113" s="31"/>
      <c r="S113" s="32" t="s">
        <v>1</v>
      </c>
      <c r="T113" s="32"/>
      <c r="U113" s="38">
        <f>16120</f>
        <v>16120</v>
      </c>
      <c r="V113" s="38"/>
      <c r="W113" s="38"/>
      <c r="X113" s="35" t="s">
        <v>1</v>
      </c>
      <c r="Y113" s="35"/>
    </row>
    <row r="114" spans="1:25" s="1" customFormat="1" ht="13.5" customHeight="1">
      <c r="A114" s="8" t="s">
        <v>320</v>
      </c>
      <c r="B114" s="36" t="s">
        <v>321</v>
      </c>
      <c r="C114" s="36"/>
      <c r="D114" s="36"/>
      <c r="E114" s="36"/>
      <c r="F114" s="37" t="s">
        <v>322</v>
      </c>
      <c r="G114" s="37"/>
      <c r="H114" s="37"/>
      <c r="I114" s="37"/>
      <c r="J114" s="37"/>
      <c r="K114" s="38">
        <f>2526</f>
        <v>2526</v>
      </c>
      <c r="L114" s="38"/>
      <c r="M114" s="38"/>
      <c r="N114" s="9" t="s">
        <v>1</v>
      </c>
      <c r="O114" s="31" t="s">
        <v>1</v>
      </c>
      <c r="P114" s="31"/>
      <c r="Q114" s="31"/>
      <c r="R114" s="31"/>
      <c r="S114" s="32" t="s">
        <v>1</v>
      </c>
      <c r="T114" s="32"/>
      <c r="U114" s="38">
        <f>2526</f>
        <v>2526</v>
      </c>
      <c r="V114" s="38"/>
      <c r="W114" s="38"/>
      <c r="X114" s="35" t="s">
        <v>1</v>
      </c>
      <c r="Y114" s="35"/>
    </row>
    <row r="115" spans="1:25" s="1" customFormat="1" ht="13.5" customHeight="1">
      <c r="A115" s="8" t="s">
        <v>323</v>
      </c>
      <c r="B115" s="36" t="s">
        <v>324</v>
      </c>
      <c r="C115" s="36"/>
      <c r="D115" s="36"/>
      <c r="E115" s="36"/>
      <c r="F115" s="37" t="s">
        <v>325</v>
      </c>
      <c r="G115" s="37"/>
      <c r="H115" s="37"/>
      <c r="I115" s="37"/>
      <c r="J115" s="37"/>
      <c r="K115" s="38">
        <f>37200</f>
        <v>37200</v>
      </c>
      <c r="L115" s="38"/>
      <c r="M115" s="38"/>
      <c r="N115" s="9" t="s">
        <v>1</v>
      </c>
      <c r="O115" s="31" t="s">
        <v>1</v>
      </c>
      <c r="P115" s="31"/>
      <c r="Q115" s="31"/>
      <c r="R115" s="31"/>
      <c r="S115" s="32" t="s">
        <v>1</v>
      </c>
      <c r="T115" s="32"/>
      <c r="U115" s="38">
        <f>37200</f>
        <v>37200</v>
      </c>
      <c r="V115" s="38"/>
      <c r="W115" s="38"/>
      <c r="X115" s="35" t="s">
        <v>1</v>
      </c>
      <c r="Y115" s="35"/>
    </row>
    <row r="116" spans="1:25" s="1" customFormat="1" ht="13.5" customHeight="1">
      <c r="A116" s="8" t="s">
        <v>326</v>
      </c>
      <c r="B116" s="36" t="s">
        <v>327</v>
      </c>
      <c r="C116" s="36"/>
      <c r="D116" s="36"/>
      <c r="E116" s="36"/>
      <c r="F116" s="37" t="s">
        <v>328</v>
      </c>
      <c r="G116" s="37"/>
      <c r="H116" s="37"/>
      <c r="I116" s="37"/>
      <c r="J116" s="37"/>
      <c r="K116" s="38">
        <f>7990</f>
        <v>7990</v>
      </c>
      <c r="L116" s="38"/>
      <c r="M116" s="38"/>
      <c r="N116" s="9" t="s">
        <v>1</v>
      </c>
      <c r="O116" s="31" t="s">
        <v>1</v>
      </c>
      <c r="P116" s="31"/>
      <c r="Q116" s="31"/>
      <c r="R116" s="31"/>
      <c r="S116" s="32" t="s">
        <v>1</v>
      </c>
      <c r="T116" s="32"/>
      <c r="U116" s="38">
        <f>7990</f>
        <v>7990</v>
      </c>
      <c r="V116" s="38"/>
      <c r="W116" s="38"/>
      <c r="X116" s="35" t="s">
        <v>1</v>
      </c>
      <c r="Y116" s="35"/>
    </row>
    <row r="117" spans="1:25" s="1" customFormat="1" ht="13.5" customHeight="1">
      <c r="A117" s="8" t="s">
        <v>329</v>
      </c>
      <c r="B117" s="36" t="s">
        <v>330</v>
      </c>
      <c r="C117" s="36"/>
      <c r="D117" s="36"/>
      <c r="E117" s="36"/>
      <c r="F117" s="37" t="s">
        <v>331</v>
      </c>
      <c r="G117" s="37"/>
      <c r="H117" s="37"/>
      <c r="I117" s="37"/>
      <c r="J117" s="37"/>
      <c r="K117" s="38">
        <f>5000</f>
        <v>5000</v>
      </c>
      <c r="L117" s="38"/>
      <c r="M117" s="38"/>
      <c r="N117" s="9" t="s">
        <v>1</v>
      </c>
      <c r="O117" s="31" t="s">
        <v>1</v>
      </c>
      <c r="P117" s="31"/>
      <c r="Q117" s="31"/>
      <c r="R117" s="31"/>
      <c r="S117" s="32" t="s">
        <v>1</v>
      </c>
      <c r="T117" s="32"/>
      <c r="U117" s="38">
        <f>5000</f>
        <v>5000</v>
      </c>
      <c r="V117" s="38"/>
      <c r="W117" s="38"/>
      <c r="X117" s="35" t="s">
        <v>1</v>
      </c>
      <c r="Y117" s="35"/>
    </row>
    <row r="118" spans="1:25" s="1" customFormat="1" ht="13.5" customHeight="1">
      <c r="A118" s="8" t="s">
        <v>332</v>
      </c>
      <c r="B118" s="36" t="s">
        <v>333</v>
      </c>
      <c r="C118" s="36"/>
      <c r="D118" s="36"/>
      <c r="E118" s="36"/>
      <c r="F118" s="37" t="s">
        <v>334</v>
      </c>
      <c r="G118" s="37"/>
      <c r="H118" s="37"/>
      <c r="I118" s="37"/>
      <c r="J118" s="37"/>
      <c r="K118" s="38">
        <f>217000</f>
        <v>217000</v>
      </c>
      <c r="L118" s="38"/>
      <c r="M118" s="38"/>
      <c r="N118" s="9" t="s">
        <v>1</v>
      </c>
      <c r="O118" s="31" t="s">
        <v>1</v>
      </c>
      <c r="P118" s="31"/>
      <c r="Q118" s="31"/>
      <c r="R118" s="31"/>
      <c r="S118" s="32" t="s">
        <v>1</v>
      </c>
      <c r="T118" s="32"/>
      <c r="U118" s="38">
        <f>217000</f>
        <v>217000</v>
      </c>
      <c r="V118" s="38"/>
      <c r="W118" s="38"/>
      <c r="X118" s="35" t="s">
        <v>1</v>
      </c>
      <c r="Y118" s="35"/>
    </row>
    <row r="119" spans="1:25" s="1" customFormat="1" ht="13.5" customHeight="1">
      <c r="A119" s="40" t="s">
        <v>335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1">
        <f>2414737.27</f>
        <v>2414737.27</v>
      </c>
      <c r="L119" s="41"/>
      <c r="M119" s="41"/>
      <c r="N119" s="10" t="s">
        <v>1</v>
      </c>
      <c r="O119" s="41">
        <f>169065</f>
        <v>169065</v>
      </c>
      <c r="P119" s="41"/>
      <c r="Q119" s="41"/>
      <c r="R119" s="41"/>
      <c r="S119" s="42" t="s">
        <v>1</v>
      </c>
      <c r="T119" s="42"/>
      <c r="U119" s="41">
        <f>2583802.27</f>
        <v>2583802.27</v>
      </c>
      <c r="V119" s="41"/>
      <c r="W119" s="41"/>
      <c r="X119" s="43" t="s">
        <v>1</v>
      </c>
      <c r="Y119" s="43"/>
    </row>
    <row r="120" spans="1:25" s="1" customFormat="1" ht="21.75" customHeight="1">
      <c r="A120" s="47" t="s">
        <v>336</v>
      </c>
      <c r="B120" s="47"/>
      <c r="C120" s="47"/>
      <c r="D120" s="48" t="s">
        <v>1</v>
      </c>
      <c r="E120" s="48"/>
      <c r="F120" s="48"/>
      <c r="G120" s="48"/>
      <c r="H120" s="48"/>
      <c r="I120" s="48"/>
      <c r="J120" s="48"/>
      <c r="K120" s="48"/>
      <c r="L120" s="48" t="s">
        <v>1</v>
      </c>
      <c r="M120" s="48"/>
      <c r="N120" s="48"/>
      <c r="O120" s="48"/>
      <c r="P120" s="48"/>
      <c r="Q120" s="48" t="s">
        <v>1</v>
      </c>
      <c r="R120" s="48"/>
      <c r="S120" s="48"/>
      <c r="T120" s="48"/>
      <c r="U120" s="48"/>
      <c r="V120" s="48"/>
      <c r="W120" s="48"/>
      <c r="X120" s="48"/>
      <c r="Y120" s="48"/>
    </row>
    <row r="121" spans="1:25" s="1" customFormat="1" ht="12" customHeight="1">
      <c r="A121" s="45" t="s">
        <v>1</v>
      </c>
      <c r="B121" s="45"/>
      <c r="C121" s="45"/>
      <c r="D121" s="12" t="s">
        <v>1</v>
      </c>
      <c r="E121" s="39" t="s">
        <v>337</v>
      </c>
      <c r="F121" s="39"/>
      <c r="G121" s="39"/>
      <c r="H121" s="39"/>
      <c r="I121" s="39"/>
      <c r="J121" s="49" t="s">
        <v>1</v>
      </c>
      <c r="K121" s="49"/>
      <c r="L121" s="11" t="s">
        <v>1</v>
      </c>
      <c r="M121" s="39" t="s">
        <v>338</v>
      </c>
      <c r="N121" s="39"/>
      <c r="O121" s="39"/>
      <c r="P121" s="11" t="s">
        <v>1</v>
      </c>
      <c r="Q121" s="11" t="s">
        <v>1</v>
      </c>
      <c r="R121" s="39" t="s">
        <v>339</v>
      </c>
      <c r="S121" s="39"/>
      <c r="T121" s="39"/>
      <c r="U121" s="39"/>
      <c r="V121" s="39"/>
      <c r="W121" s="39"/>
      <c r="X121" s="39"/>
      <c r="Y121" s="11" t="s">
        <v>1</v>
      </c>
    </row>
    <row r="122" spans="1:25" s="1" customFormat="1" ht="13.5" customHeight="1">
      <c r="A122" s="44" t="s">
        <v>341</v>
      </c>
      <c r="B122" s="44"/>
      <c r="C122" s="44"/>
      <c r="D122" s="44"/>
      <c r="E122" s="44"/>
      <c r="F122" s="44"/>
      <c r="G122" s="44"/>
      <c r="H122" s="44"/>
      <c r="I122" s="45" t="s">
        <v>1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s="1" customFormat="1" ht="13.5" customHeight="1">
      <c r="A123" s="46" t="s">
        <v>340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</sheetData>
  <sheetProtection/>
  <mergeCells count="801">
    <mergeCell ref="J121:K121"/>
    <mergeCell ref="X119:Y119"/>
    <mergeCell ref="A122:H122"/>
    <mergeCell ref="I122:Y122"/>
    <mergeCell ref="A123:Y123"/>
    <mergeCell ref="A120:C120"/>
    <mergeCell ref="D120:K120"/>
    <mergeCell ref="L120:P120"/>
    <mergeCell ref="Q120:Y120"/>
    <mergeCell ref="A121:C121"/>
    <mergeCell ref="E121:I121"/>
    <mergeCell ref="X118:Y118"/>
    <mergeCell ref="B117:E117"/>
    <mergeCell ref="F117:J117"/>
    <mergeCell ref="M121:O121"/>
    <mergeCell ref="R121:X121"/>
    <mergeCell ref="A119:J119"/>
    <mergeCell ref="K119:M119"/>
    <mergeCell ref="O119:R119"/>
    <mergeCell ref="S119:T119"/>
    <mergeCell ref="U119:W119"/>
    <mergeCell ref="B118:E118"/>
    <mergeCell ref="F118:J118"/>
    <mergeCell ref="K118:M118"/>
    <mergeCell ref="O118:R118"/>
    <mergeCell ref="S118:T118"/>
    <mergeCell ref="U118:W118"/>
    <mergeCell ref="B116:E116"/>
    <mergeCell ref="F116:J116"/>
    <mergeCell ref="K116:M116"/>
    <mergeCell ref="O116:R116"/>
    <mergeCell ref="S116:T116"/>
    <mergeCell ref="X117:Y117"/>
    <mergeCell ref="U115:W115"/>
    <mergeCell ref="K117:M117"/>
    <mergeCell ref="O117:R117"/>
    <mergeCell ref="S117:T117"/>
    <mergeCell ref="U117:W117"/>
    <mergeCell ref="X115:Y115"/>
    <mergeCell ref="X114:Y114"/>
    <mergeCell ref="B113:E113"/>
    <mergeCell ref="F113:J113"/>
    <mergeCell ref="U116:W116"/>
    <mergeCell ref="X116:Y116"/>
    <mergeCell ref="B115:E115"/>
    <mergeCell ref="F115:J115"/>
    <mergeCell ref="K115:M115"/>
    <mergeCell ref="O115:R115"/>
    <mergeCell ref="S115:T115"/>
    <mergeCell ref="B114:E114"/>
    <mergeCell ref="F114:J114"/>
    <mergeCell ref="K114:M114"/>
    <mergeCell ref="O114:R114"/>
    <mergeCell ref="S114:T114"/>
    <mergeCell ref="U114:W114"/>
    <mergeCell ref="B112:E112"/>
    <mergeCell ref="F112:J112"/>
    <mergeCell ref="K112:M112"/>
    <mergeCell ref="O112:R112"/>
    <mergeCell ref="S112:T112"/>
    <mergeCell ref="X113:Y113"/>
    <mergeCell ref="U111:W111"/>
    <mergeCell ref="K113:M113"/>
    <mergeCell ref="O113:R113"/>
    <mergeCell ref="S113:T113"/>
    <mergeCell ref="U113:W113"/>
    <mergeCell ref="X111:Y111"/>
    <mergeCell ref="X110:Y110"/>
    <mergeCell ref="B109:E109"/>
    <mergeCell ref="F109:J109"/>
    <mergeCell ref="U112:W112"/>
    <mergeCell ref="X112:Y112"/>
    <mergeCell ref="B111:E111"/>
    <mergeCell ref="F111:J111"/>
    <mergeCell ref="K111:M111"/>
    <mergeCell ref="O111:R111"/>
    <mergeCell ref="S111:T111"/>
    <mergeCell ref="B110:E110"/>
    <mergeCell ref="F110:J110"/>
    <mergeCell ref="K110:M110"/>
    <mergeCell ref="O110:R110"/>
    <mergeCell ref="S110:T110"/>
    <mergeCell ref="U110:W110"/>
    <mergeCell ref="B108:E108"/>
    <mergeCell ref="F108:J108"/>
    <mergeCell ref="K108:M108"/>
    <mergeCell ref="O108:R108"/>
    <mergeCell ref="S108:T108"/>
    <mergeCell ref="X109:Y109"/>
    <mergeCell ref="U107:W107"/>
    <mergeCell ref="K109:M109"/>
    <mergeCell ref="O109:R109"/>
    <mergeCell ref="S109:T109"/>
    <mergeCell ref="U109:W109"/>
    <mergeCell ref="X107:Y107"/>
    <mergeCell ref="X106:Y106"/>
    <mergeCell ref="B105:E105"/>
    <mergeCell ref="F105:J105"/>
    <mergeCell ref="U108:W108"/>
    <mergeCell ref="X108:Y108"/>
    <mergeCell ref="B107:E107"/>
    <mergeCell ref="F107:J107"/>
    <mergeCell ref="K107:M107"/>
    <mergeCell ref="O107:R107"/>
    <mergeCell ref="S107:T107"/>
    <mergeCell ref="B106:E106"/>
    <mergeCell ref="F106:J106"/>
    <mergeCell ref="K106:M106"/>
    <mergeCell ref="O106:R106"/>
    <mergeCell ref="S106:T106"/>
    <mergeCell ref="U106:W106"/>
    <mergeCell ref="B104:E104"/>
    <mergeCell ref="F104:J104"/>
    <mergeCell ref="K104:M104"/>
    <mergeCell ref="O104:R104"/>
    <mergeCell ref="S104:T104"/>
    <mergeCell ref="X105:Y105"/>
    <mergeCell ref="U103:W103"/>
    <mergeCell ref="K105:M105"/>
    <mergeCell ref="O105:R105"/>
    <mergeCell ref="S105:T105"/>
    <mergeCell ref="U105:W105"/>
    <mergeCell ref="X103:Y103"/>
    <mergeCell ref="X102:Y102"/>
    <mergeCell ref="B101:E101"/>
    <mergeCell ref="F101:J101"/>
    <mergeCell ref="U104:W104"/>
    <mergeCell ref="X104:Y104"/>
    <mergeCell ref="B103:E103"/>
    <mergeCell ref="F103:J103"/>
    <mergeCell ref="K103:M103"/>
    <mergeCell ref="O103:R103"/>
    <mergeCell ref="S103:T103"/>
    <mergeCell ref="B102:E102"/>
    <mergeCell ref="F102:J102"/>
    <mergeCell ref="K102:M102"/>
    <mergeCell ref="O102:R102"/>
    <mergeCell ref="S102:T102"/>
    <mergeCell ref="U102:W102"/>
    <mergeCell ref="B100:E100"/>
    <mergeCell ref="F100:J100"/>
    <mergeCell ref="K100:M100"/>
    <mergeCell ref="O100:R100"/>
    <mergeCell ref="S100:T100"/>
    <mergeCell ref="X101:Y101"/>
    <mergeCell ref="U99:W99"/>
    <mergeCell ref="K101:M101"/>
    <mergeCell ref="O101:R101"/>
    <mergeCell ref="S101:T101"/>
    <mergeCell ref="U101:W101"/>
    <mergeCell ref="X99:Y99"/>
    <mergeCell ref="X98:Y98"/>
    <mergeCell ref="B97:E97"/>
    <mergeCell ref="F97:J97"/>
    <mergeCell ref="U100:W100"/>
    <mergeCell ref="X100:Y100"/>
    <mergeCell ref="B99:E99"/>
    <mergeCell ref="F99:J99"/>
    <mergeCell ref="K99:M99"/>
    <mergeCell ref="O99:R99"/>
    <mergeCell ref="S99:T99"/>
    <mergeCell ref="B98:E98"/>
    <mergeCell ref="F98:J98"/>
    <mergeCell ref="K98:M98"/>
    <mergeCell ref="O98:R98"/>
    <mergeCell ref="S98:T98"/>
    <mergeCell ref="U98:W98"/>
    <mergeCell ref="B96:E96"/>
    <mergeCell ref="F96:J96"/>
    <mergeCell ref="K96:M96"/>
    <mergeCell ref="O96:R96"/>
    <mergeCell ref="S96:T96"/>
    <mergeCell ref="X97:Y97"/>
    <mergeCell ref="U95:W95"/>
    <mergeCell ref="K97:M97"/>
    <mergeCell ref="O97:R97"/>
    <mergeCell ref="S97:T97"/>
    <mergeCell ref="U97:W97"/>
    <mergeCell ref="X95:Y95"/>
    <mergeCell ref="X94:Y94"/>
    <mergeCell ref="B93:E93"/>
    <mergeCell ref="F93:J93"/>
    <mergeCell ref="U96:W96"/>
    <mergeCell ref="X96:Y96"/>
    <mergeCell ref="B95:E95"/>
    <mergeCell ref="F95:J95"/>
    <mergeCell ref="K95:M95"/>
    <mergeCell ref="O95:R95"/>
    <mergeCell ref="S95:T95"/>
    <mergeCell ref="B94:E94"/>
    <mergeCell ref="F94:J94"/>
    <mergeCell ref="K94:M94"/>
    <mergeCell ref="O94:R94"/>
    <mergeCell ref="S94:T94"/>
    <mergeCell ref="U94:W94"/>
    <mergeCell ref="B92:E92"/>
    <mergeCell ref="F92:J92"/>
    <mergeCell ref="K92:M92"/>
    <mergeCell ref="O92:R92"/>
    <mergeCell ref="S92:T92"/>
    <mergeCell ref="X93:Y93"/>
    <mergeCell ref="U91:W91"/>
    <mergeCell ref="K93:M93"/>
    <mergeCell ref="O93:R93"/>
    <mergeCell ref="S93:T93"/>
    <mergeCell ref="U93:W93"/>
    <mergeCell ref="X91:Y91"/>
    <mergeCell ref="X90:Y90"/>
    <mergeCell ref="B89:E89"/>
    <mergeCell ref="F89:J89"/>
    <mergeCell ref="U92:W92"/>
    <mergeCell ref="X92:Y92"/>
    <mergeCell ref="B91:E91"/>
    <mergeCell ref="F91:J91"/>
    <mergeCell ref="K91:M91"/>
    <mergeCell ref="O91:R91"/>
    <mergeCell ref="S91:T91"/>
    <mergeCell ref="B90:E90"/>
    <mergeCell ref="F90:J90"/>
    <mergeCell ref="K90:M90"/>
    <mergeCell ref="O90:R90"/>
    <mergeCell ref="S90:T90"/>
    <mergeCell ref="U90:W90"/>
    <mergeCell ref="B88:E88"/>
    <mergeCell ref="F88:J88"/>
    <mergeCell ref="K88:M88"/>
    <mergeCell ref="O88:R88"/>
    <mergeCell ref="S88:T88"/>
    <mergeCell ref="X89:Y89"/>
    <mergeCell ref="U87:W87"/>
    <mergeCell ref="K89:M89"/>
    <mergeCell ref="O89:R89"/>
    <mergeCell ref="S89:T89"/>
    <mergeCell ref="U89:W89"/>
    <mergeCell ref="X87:Y87"/>
    <mergeCell ref="X86:Y86"/>
    <mergeCell ref="B85:E85"/>
    <mergeCell ref="F85:J85"/>
    <mergeCell ref="U88:W88"/>
    <mergeCell ref="X88:Y88"/>
    <mergeCell ref="B87:E87"/>
    <mergeCell ref="F87:J87"/>
    <mergeCell ref="K87:M87"/>
    <mergeCell ref="O87:R87"/>
    <mergeCell ref="S87:T87"/>
    <mergeCell ref="B86:E86"/>
    <mergeCell ref="F86:J86"/>
    <mergeCell ref="K86:M86"/>
    <mergeCell ref="O86:R86"/>
    <mergeCell ref="S86:T86"/>
    <mergeCell ref="U86:W86"/>
    <mergeCell ref="B84:E84"/>
    <mergeCell ref="F84:J84"/>
    <mergeCell ref="K84:M84"/>
    <mergeCell ref="O84:R84"/>
    <mergeCell ref="S84:T84"/>
    <mergeCell ref="X85:Y85"/>
    <mergeCell ref="U83:W83"/>
    <mergeCell ref="K85:M85"/>
    <mergeCell ref="O85:R85"/>
    <mergeCell ref="S85:T85"/>
    <mergeCell ref="U85:W85"/>
    <mergeCell ref="X83:Y83"/>
    <mergeCell ref="X82:Y82"/>
    <mergeCell ref="B81:E81"/>
    <mergeCell ref="F81:J81"/>
    <mergeCell ref="U84:W84"/>
    <mergeCell ref="X84:Y84"/>
    <mergeCell ref="B83:E83"/>
    <mergeCell ref="F83:J83"/>
    <mergeCell ref="K83:M83"/>
    <mergeCell ref="O83:R83"/>
    <mergeCell ref="S83:T83"/>
    <mergeCell ref="B82:E82"/>
    <mergeCell ref="F82:J82"/>
    <mergeCell ref="K82:M82"/>
    <mergeCell ref="O82:R82"/>
    <mergeCell ref="S82:T82"/>
    <mergeCell ref="U82:W82"/>
    <mergeCell ref="B80:E80"/>
    <mergeCell ref="F80:J80"/>
    <mergeCell ref="K80:M80"/>
    <mergeCell ref="O80:R80"/>
    <mergeCell ref="S80:T80"/>
    <mergeCell ref="X81:Y81"/>
    <mergeCell ref="U79:W79"/>
    <mergeCell ref="K81:M81"/>
    <mergeCell ref="O81:R81"/>
    <mergeCell ref="S81:T81"/>
    <mergeCell ref="U81:W81"/>
    <mergeCell ref="X79:Y79"/>
    <mergeCell ref="X78:Y78"/>
    <mergeCell ref="B77:E77"/>
    <mergeCell ref="F77:J77"/>
    <mergeCell ref="U80:W80"/>
    <mergeCell ref="X80:Y80"/>
    <mergeCell ref="B79:E79"/>
    <mergeCell ref="F79:J79"/>
    <mergeCell ref="K79:M79"/>
    <mergeCell ref="O79:R79"/>
    <mergeCell ref="S79:T79"/>
    <mergeCell ref="B78:E78"/>
    <mergeCell ref="F78:J78"/>
    <mergeCell ref="K78:M78"/>
    <mergeCell ref="O78:R78"/>
    <mergeCell ref="S78:T78"/>
    <mergeCell ref="U78:W78"/>
    <mergeCell ref="B76:E76"/>
    <mergeCell ref="F76:J76"/>
    <mergeCell ref="K76:M76"/>
    <mergeCell ref="O76:R76"/>
    <mergeCell ref="S76:T76"/>
    <mergeCell ref="X77:Y77"/>
    <mergeCell ref="U75:W75"/>
    <mergeCell ref="K77:M77"/>
    <mergeCell ref="O77:R77"/>
    <mergeCell ref="S77:T77"/>
    <mergeCell ref="U77:W77"/>
    <mergeCell ref="X75:Y75"/>
    <mergeCell ref="X74:Y74"/>
    <mergeCell ref="B73:E73"/>
    <mergeCell ref="F73:J73"/>
    <mergeCell ref="U76:W76"/>
    <mergeCell ref="X76:Y76"/>
    <mergeCell ref="B75:E75"/>
    <mergeCell ref="F75:J75"/>
    <mergeCell ref="K75:M75"/>
    <mergeCell ref="O75:R75"/>
    <mergeCell ref="S75:T75"/>
    <mergeCell ref="B74:E74"/>
    <mergeCell ref="F74:J74"/>
    <mergeCell ref="K74:M74"/>
    <mergeCell ref="O74:R74"/>
    <mergeCell ref="S74:T74"/>
    <mergeCell ref="U74:W74"/>
    <mergeCell ref="B72:E72"/>
    <mergeCell ref="F72:J72"/>
    <mergeCell ref="K72:M72"/>
    <mergeCell ref="O72:R72"/>
    <mergeCell ref="S72:T72"/>
    <mergeCell ref="X73:Y73"/>
    <mergeCell ref="U71:W71"/>
    <mergeCell ref="K73:M73"/>
    <mergeCell ref="O73:R73"/>
    <mergeCell ref="S73:T73"/>
    <mergeCell ref="U73:W73"/>
    <mergeCell ref="X71:Y71"/>
    <mergeCell ref="X70:Y70"/>
    <mergeCell ref="B69:E69"/>
    <mergeCell ref="F69:J69"/>
    <mergeCell ref="U72:W72"/>
    <mergeCell ref="X72:Y72"/>
    <mergeCell ref="B71:E71"/>
    <mergeCell ref="F71:J71"/>
    <mergeCell ref="K71:M71"/>
    <mergeCell ref="O71:R71"/>
    <mergeCell ref="S71:T71"/>
    <mergeCell ref="B70:E70"/>
    <mergeCell ref="F70:J70"/>
    <mergeCell ref="K70:M70"/>
    <mergeCell ref="O70:R70"/>
    <mergeCell ref="S70:T70"/>
    <mergeCell ref="U70:W70"/>
    <mergeCell ref="B68:E68"/>
    <mergeCell ref="F68:J68"/>
    <mergeCell ref="K68:M68"/>
    <mergeCell ref="O68:R68"/>
    <mergeCell ref="S68:T68"/>
    <mergeCell ref="X69:Y69"/>
    <mergeCell ref="U67:W67"/>
    <mergeCell ref="K69:M69"/>
    <mergeCell ref="O69:R69"/>
    <mergeCell ref="S69:T69"/>
    <mergeCell ref="U69:W69"/>
    <mergeCell ref="X67:Y67"/>
    <mergeCell ref="X66:Y66"/>
    <mergeCell ref="B65:E65"/>
    <mergeCell ref="F65:J65"/>
    <mergeCell ref="U68:W68"/>
    <mergeCell ref="X68:Y68"/>
    <mergeCell ref="B67:E67"/>
    <mergeCell ref="F67:J67"/>
    <mergeCell ref="K67:M67"/>
    <mergeCell ref="O67:R67"/>
    <mergeCell ref="S67:T67"/>
    <mergeCell ref="B66:E66"/>
    <mergeCell ref="F66:J66"/>
    <mergeCell ref="K66:M66"/>
    <mergeCell ref="O66:R66"/>
    <mergeCell ref="S66:T66"/>
    <mergeCell ref="U66:W66"/>
    <mergeCell ref="B64:E64"/>
    <mergeCell ref="F64:J64"/>
    <mergeCell ref="K64:M64"/>
    <mergeCell ref="O64:R64"/>
    <mergeCell ref="S64:T64"/>
    <mergeCell ref="X65:Y65"/>
    <mergeCell ref="U63:W63"/>
    <mergeCell ref="K65:M65"/>
    <mergeCell ref="O65:R65"/>
    <mergeCell ref="S65:T65"/>
    <mergeCell ref="U65:W65"/>
    <mergeCell ref="X63:Y63"/>
    <mergeCell ref="X62:Y62"/>
    <mergeCell ref="B61:E61"/>
    <mergeCell ref="F61:J61"/>
    <mergeCell ref="U64:W64"/>
    <mergeCell ref="X64:Y64"/>
    <mergeCell ref="B63:E63"/>
    <mergeCell ref="F63:J63"/>
    <mergeCell ref="K63:M63"/>
    <mergeCell ref="O63:R63"/>
    <mergeCell ref="S63:T63"/>
    <mergeCell ref="B62:E62"/>
    <mergeCell ref="F62:J62"/>
    <mergeCell ref="K62:M62"/>
    <mergeCell ref="O62:R62"/>
    <mergeCell ref="S62:T62"/>
    <mergeCell ref="U62:W62"/>
    <mergeCell ref="B60:E60"/>
    <mergeCell ref="F60:J60"/>
    <mergeCell ref="K60:M60"/>
    <mergeCell ref="O60:R60"/>
    <mergeCell ref="S60:T60"/>
    <mergeCell ref="X61:Y61"/>
    <mergeCell ref="U59:W59"/>
    <mergeCell ref="K61:M61"/>
    <mergeCell ref="O61:R61"/>
    <mergeCell ref="S61:T61"/>
    <mergeCell ref="U61:W61"/>
    <mergeCell ref="X59:Y59"/>
    <mergeCell ref="X58:Y58"/>
    <mergeCell ref="B57:E57"/>
    <mergeCell ref="F57:J57"/>
    <mergeCell ref="U60:W60"/>
    <mergeCell ref="X60:Y60"/>
    <mergeCell ref="B59:E59"/>
    <mergeCell ref="F59:J59"/>
    <mergeCell ref="K59:M59"/>
    <mergeCell ref="O59:R59"/>
    <mergeCell ref="S59:T59"/>
    <mergeCell ref="B58:E58"/>
    <mergeCell ref="F58:J58"/>
    <mergeCell ref="K58:M58"/>
    <mergeCell ref="O58:R58"/>
    <mergeCell ref="S58:T58"/>
    <mergeCell ref="U58:W58"/>
    <mergeCell ref="B56:E56"/>
    <mergeCell ref="F56:J56"/>
    <mergeCell ref="K56:M56"/>
    <mergeCell ref="O56:R56"/>
    <mergeCell ref="S56:T56"/>
    <mergeCell ref="X57:Y57"/>
    <mergeCell ref="U55:W55"/>
    <mergeCell ref="K57:M57"/>
    <mergeCell ref="O57:R57"/>
    <mergeCell ref="S57:T57"/>
    <mergeCell ref="U57:W57"/>
    <mergeCell ref="X55:Y55"/>
    <mergeCell ref="X54:Y54"/>
    <mergeCell ref="B53:E53"/>
    <mergeCell ref="F53:J53"/>
    <mergeCell ref="U56:W56"/>
    <mergeCell ref="X56:Y56"/>
    <mergeCell ref="B55:E55"/>
    <mergeCell ref="F55:J55"/>
    <mergeCell ref="K55:M55"/>
    <mergeCell ref="O55:R55"/>
    <mergeCell ref="S55:T55"/>
    <mergeCell ref="B54:E54"/>
    <mergeCell ref="F54:J54"/>
    <mergeCell ref="K54:M54"/>
    <mergeCell ref="O54:R54"/>
    <mergeCell ref="S54:T54"/>
    <mergeCell ref="U54:W54"/>
    <mergeCell ref="B52:E52"/>
    <mergeCell ref="F52:J52"/>
    <mergeCell ref="K52:M52"/>
    <mergeCell ref="O52:R52"/>
    <mergeCell ref="S52:T52"/>
    <mergeCell ref="X53:Y53"/>
    <mergeCell ref="U51:W51"/>
    <mergeCell ref="K53:M53"/>
    <mergeCell ref="O53:R53"/>
    <mergeCell ref="S53:T53"/>
    <mergeCell ref="U53:W53"/>
    <mergeCell ref="X51:Y51"/>
    <mergeCell ref="X50:Y50"/>
    <mergeCell ref="B49:E49"/>
    <mergeCell ref="F49:J49"/>
    <mergeCell ref="U52:W52"/>
    <mergeCell ref="X52:Y52"/>
    <mergeCell ref="B51:E51"/>
    <mergeCell ref="F51:J51"/>
    <mergeCell ref="K51:M51"/>
    <mergeCell ref="O51:R51"/>
    <mergeCell ref="S51:T51"/>
    <mergeCell ref="B50:E50"/>
    <mergeCell ref="F50:J50"/>
    <mergeCell ref="K50:M50"/>
    <mergeCell ref="O50:R50"/>
    <mergeCell ref="S50:T50"/>
    <mergeCell ref="U50:W50"/>
    <mergeCell ref="B48:E48"/>
    <mergeCell ref="F48:J48"/>
    <mergeCell ref="K48:M48"/>
    <mergeCell ref="O48:R48"/>
    <mergeCell ref="S48:T48"/>
    <mergeCell ref="X49:Y49"/>
    <mergeCell ref="U47:W47"/>
    <mergeCell ref="K49:M49"/>
    <mergeCell ref="O49:R49"/>
    <mergeCell ref="S49:T49"/>
    <mergeCell ref="U49:W49"/>
    <mergeCell ref="X47:Y47"/>
    <mergeCell ref="X46:Y46"/>
    <mergeCell ref="B45:E45"/>
    <mergeCell ref="F45:J45"/>
    <mergeCell ref="U48:W48"/>
    <mergeCell ref="X48:Y48"/>
    <mergeCell ref="B47:E47"/>
    <mergeCell ref="F47:J47"/>
    <mergeCell ref="K47:M47"/>
    <mergeCell ref="O47:R47"/>
    <mergeCell ref="S47:T47"/>
    <mergeCell ref="B46:E46"/>
    <mergeCell ref="F46:J46"/>
    <mergeCell ref="K46:M46"/>
    <mergeCell ref="O46:R46"/>
    <mergeCell ref="S46:T46"/>
    <mergeCell ref="U46:W46"/>
    <mergeCell ref="B44:E44"/>
    <mergeCell ref="F44:J44"/>
    <mergeCell ref="K44:M44"/>
    <mergeCell ref="O44:R44"/>
    <mergeCell ref="S44:T44"/>
    <mergeCell ref="X45:Y45"/>
    <mergeCell ref="U43:W43"/>
    <mergeCell ref="K45:M45"/>
    <mergeCell ref="O45:R45"/>
    <mergeCell ref="S45:T45"/>
    <mergeCell ref="U45:W45"/>
    <mergeCell ref="X43:Y43"/>
    <mergeCell ref="X42:Y42"/>
    <mergeCell ref="B41:E41"/>
    <mergeCell ref="F41:J41"/>
    <mergeCell ref="U44:W44"/>
    <mergeCell ref="X44:Y44"/>
    <mergeCell ref="B43:E43"/>
    <mergeCell ref="F43:J43"/>
    <mergeCell ref="K43:M43"/>
    <mergeCell ref="O43:R43"/>
    <mergeCell ref="S43:T43"/>
    <mergeCell ref="B42:E42"/>
    <mergeCell ref="F42:J42"/>
    <mergeCell ref="K42:M42"/>
    <mergeCell ref="O42:R42"/>
    <mergeCell ref="S42:T42"/>
    <mergeCell ref="U42:W42"/>
    <mergeCell ref="B40:E40"/>
    <mergeCell ref="F40:J40"/>
    <mergeCell ref="K40:M40"/>
    <mergeCell ref="O40:R40"/>
    <mergeCell ref="S40:T40"/>
    <mergeCell ref="X41:Y41"/>
    <mergeCell ref="U39:W39"/>
    <mergeCell ref="K41:M41"/>
    <mergeCell ref="O41:R41"/>
    <mergeCell ref="S41:T41"/>
    <mergeCell ref="U41:W41"/>
    <mergeCell ref="X39:Y39"/>
    <mergeCell ref="X38:Y38"/>
    <mergeCell ref="B37:E37"/>
    <mergeCell ref="F37:J37"/>
    <mergeCell ref="U40:W40"/>
    <mergeCell ref="X40:Y40"/>
    <mergeCell ref="B39:E39"/>
    <mergeCell ref="F39:J39"/>
    <mergeCell ref="K39:M39"/>
    <mergeCell ref="O39:R39"/>
    <mergeCell ref="S39:T39"/>
    <mergeCell ref="B38:E38"/>
    <mergeCell ref="F38:J38"/>
    <mergeCell ref="K38:M38"/>
    <mergeCell ref="O38:R38"/>
    <mergeCell ref="S38:T38"/>
    <mergeCell ref="U38:W38"/>
    <mergeCell ref="B36:E36"/>
    <mergeCell ref="F36:J36"/>
    <mergeCell ref="K36:M36"/>
    <mergeCell ref="O36:R36"/>
    <mergeCell ref="S36:T36"/>
    <mergeCell ref="X37:Y37"/>
    <mergeCell ref="U35:W35"/>
    <mergeCell ref="K37:M37"/>
    <mergeCell ref="O37:R37"/>
    <mergeCell ref="S37:T37"/>
    <mergeCell ref="U37:W37"/>
    <mergeCell ref="X35:Y35"/>
    <mergeCell ref="X34:Y34"/>
    <mergeCell ref="B33:E33"/>
    <mergeCell ref="F33:J33"/>
    <mergeCell ref="U36:W36"/>
    <mergeCell ref="X36:Y36"/>
    <mergeCell ref="B35:E35"/>
    <mergeCell ref="F35:J35"/>
    <mergeCell ref="K35:M35"/>
    <mergeCell ref="O35:R35"/>
    <mergeCell ref="S35:T35"/>
    <mergeCell ref="B34:E34"/>
    <mergeCell ref="F34:J34"/>
    <mergeCell ref="K34:M34"/>
    <mergeCell ref="O34:R34"/>
    <mergeCell ref="S34:T34"/>
    <mergeCell ref="U34:W34"/>
    <mergeCell ref="B32:E32"/>
    <mergeCell ref="F32:J32"/>
    <mergeCell ref="K32:M32"/>
    <mergeCell ref="O32:R32"/>
    <mergeCell ref="S32:T32"/>
    <mergeCell ref="X33:Y33"/>
    <mergeCell ref="U31:W31"/>
    <mergeCell ref="K33:M33"/>
    <mergeCell ref="O33:R33"/>
    <mergeCell ref="S33:T33"/>
    <mergeCell ref="U33:W33"/>
    <mergeCell ref="X31:Y31"/>
    <mergeCell ref="X30:Y30"/>
    <mergeCell ref="B29:E29"/>
    <mergeCell ref="F29:J29"/>
    <mergeCell ref="U32:W32"/>
    <mergeCell ref="X32:Y32"/>
    <mergeCell ref="B31:E31"/>
    <mergeCell ref="F31:J31"/>
    <mergeCell ref="K31:M31"/>
    <mergeCell ref="O31:R31"/>
    <mergeCell ref="S31:T31"/>
    <mergeCell ref="B30:E30"/>
    <mergeCell ref="F30:J30"/>
    <mergeCell ref="K30:M30"/>
    <mergeCell ref="O30:R30"/>
    <mergeCell ref="S30:T30"/>
    <mergeCell ref="U30:W30"/>
    <mergeCell ref="B28:E28"/>
    <mergeCell ref="F28:J28"/>
    <mergeCell ref="K28:M28"/>
    <mergeCell ref="O28:R28"/>
    <mergeCell ref="S28:T28"/>
    <mergeCell ref="X29:Y29"/>
    <mergeCell ref="U27:W27"/>
    <mergeCell ref="K29:M29"/>
    <mergeCell ref="O29:R29"/>
    <mergeCell ref="S29:T29"/>
    <mergeCell ref="U29:W29"/>
    <mergeCell ref="X27:Y27"/>
    <mergeCell ref="X26:Y26"/>
    <mergeCell ref="B25:E25"/>
    <mergeCell ref="F25:J25"/>
    <mergeCell ref="U28:W28"/>
    <mergeCell ref="X28:Y28"/>
    <mergeCell ref="B27:E27"/>
    <mergeCell ref="F27:J27"/>
    <mergeCell ref="K27:M27"/>
    <mergeCell ref="O27:R27"/>
    <mergeCell ref="S27:T27"/>
    <mergeCell ref="B26:E26"/>
    <mergeCell ref="F26:J26"/>
    <mergeCell ref="K26:M26"/>
    <mergeCell ref="O26:R26"/>
    <mergeCell ref="S26:T26"/>
    <mergeCell ref="U26:W26"/>
    <mergeCell ref="B24:E24"/>
    <mergeCell ref="F24:J24"/>
    <mergeCell ref="K24:M24"/>
    <mergeCell ref="O24:R24"/>
    <mergeCell ref="S24:T24"/>
    <mergeCell ref="X25:Y25"/>
    <mergeCell ref="U23:W23"/>
    <mergeCell ref="K25:M25"/>
    <mergeCell ref="O25:R25"/>
    <mergeCell ref="S25:T25"/>
    <mergeCell ref="U25:W25"/>
    <mergeCell ref="X23:Y23"/>
    <mergeCell ref="X22:Y22"/>
    <mergeCell ref="B21:E21"/>
    <mergeCell ref="F21:J21"/>
    <mergeCell ref="U24:W24"/>
    <mergeCell ref="X24:Y24"/>
    <mergeCell ref="B23:E23"/>
    <mergeCell ref="F23:J23"/>
    <mergeCell ref="K23:M23"/>
    <mergeCell ref="O23:R23"/>
    <mergeCell ref="S23:T23"/>
    <mergeCell ref="B22:E22"/>
    <mergeCell ref="F22:J22"/>
    <mergeCell ref="K22:M22"/>
    <mergeCell ref="O22:R22"/>
    <mergeCell ref="S22:T22"/>
    <mergeCell ref="U22:W22"/>
    <mergeCell ref="B20:E20"/>
    <mergeCell ref="F20:J20"/>
    <mergeCell ref="K20:M20"/>
    <mergeCell ref="O20:R20"/>
    <mergeCell ref="S20:T20"/>
    <mergeCell ref="X21:Y21"/>
    <mergeCell ref="U19:W19"/>
    <mergeCell ref="K21:M21"/>
    <mergeCell ref="O21:R21"/>
    <mergeCell ref="S21:T21"/>
    <mergeCell ref="U21:W21"/>
    <mergeCell ref="X19:Y19"/>
    <mergeCell ref="X18:Y18"/>
    <mergeCell ref="B17:E17"/>
    <mergeCell ref="F17:J17"/>
    <mergeCell ref="U20:W20"/>
    <mergeCell ref="X20:Y20"/>
    <mergeCell ref="B19:E19"/>
    <mergeCell ref="F19:J19"/>
    <mergeCell ref="K19:M19"/>
    <mergeCell ref="O19:R19"/>
    <mergeCell ref="S19:T19"/>
    <mergeCell ref="B18:E18"/>
    <mergeCell ref="F18:J18"/>
    <mergeCell ref="K18:M18"/>
    <mergeCell ref="O18:R18"/>
    <mergeCell ref="S18:T18"/>
    <mergeCell ref="U18:W18"/>
    <mergeCell ref="B16:E16"/>
    <mergeCell ref="F16:J16"/>
    <mergeCell ref="K16:M16"/>
    <mergeCell ref="O16:R16"/>
    <mergeCell ref="S16:T16"/>
    <mergeCell ref="X17:Y17"/>
    <mergeCell ref="U15:W15"/>
    <mergeCell ref="K17:M17"/>
    <mergeCell ref="O17:R17"/>
    <mergeCell ref="S17:T17"/>
    <mergeCell ref="U17:W17"/>
    <mergeCell ref="X15:Y15"/>
    <mergeCell ref="X14:Y14"/>
    <mergeCell ref="B13:E13"/>
    <mergeCell ref="F13:J13"/>
    <mergeCell ref="U16:W16"/>
    <mergeCell ref="X16:Y16"/>
    <mergeCell ref="B15:E15"/>
    <mergeCell ref="F15:J15"/>
    <mergeCell ref="K15:M15"/>
    <mergeCell ref="O15:R15"/>
    <mergeCell ref="S15:T15"/>
    <mergeCell ref="B14:E14"/>
    <mergeCell ref="F14:J14"/>
    <mergeCell ref="K14:M14"/>
    <mergeCell ref="O14:R14"/>
    <mergeCell ref="S14:T14"/>
    <mergeCell ref="U14:W14"/>
    <mergeCell ref="K13:M13"/>
    <mergeCell ref="O13:R13"/>
    <mergeCell ref="S13:T13"/>
    <mergeCell ref="U13:W13"/>
    <mergeCell ref="U11:W11"/>
    <mergeCell ref="X11:Y11"/>
    <mergeCell ref="X12:Y12"/>
    <mergeCell ref="X13:Y13"/>
    <mergeCell ref="B12:E12"/>
    <mergeCell ref="F12:J12"/>
    <mergeCell ref="K12:M12"/>
    <mergeCell ref="O12:R12"/>
    <mergeCell ref="S12:T12"/>
    <mergeCell ref="U12:W12"/>
    <mergeCell ref="A9:Y9"/>
    <mergeCell ref="A10:A11"/>
    <mergeCell ref="B10:E11"/>
    <mergeCell ref="F10:J11"/>
    <mergeCell ref="K10:N10"/>
    <mergeCell ref="K11:M11"/>
    <mergeCell ref="O10:T10"/>
    <mergeCell ref="O11:R11"/>
    <mergeCell ref="S11:T11"/>
    <mergeCell ref="U10:Y10"/>
    <mergeCell ref="A7:F7"/>
    <mergeCell ref="G7:S7"/>
    <mergeCell ref="T7:V7"/>
    <mergeCell ref="W7:Y7"/>
    <mergeCell ref="A8:G8"/>
    <mergeCell ref="H8:U8"/>
    <mergeCell ref="W8:Y8"/>
    <mergeCell ref="A5:F5"/>
    <mergeCell ref="G5:U5"/>
    <mergeCell ref="W5:Y5"/>
    <mergeCell ref="A6:F6"/>
    <mergeCell ref="G6:U6"/>
    <mergeCell ref="W6:Y6"/>
    <mergeCell ref="A1:Y1"/>
    <mergeCell ref="A2:V2"/>
    <mergeCell ref="W2:Y2"/>
    <mergeCell ref="A3:U3"/>
    <mergeCell ref="W3:Y3"/>
    <mergeCell ref="A4:B4"/>
    <mergeCell ref="C4:F4"/>
    <mergeCell ref="G4:U4"/>
    <mergeCell ref="W4:Y4"/>
  </mergeCells>
  <printOptions/>
  <pageMargins left="0.3937007874015748" right="0" top="0.5905511811023622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TATJYANA</cp:lastModifiedBy>
  <cp:lastPrinted>2019-03-22T03:53:06Z</cp:lastPrinted>
  <dcterms:created xsi:type="dcterms:W3CDTF">2019-01-31T07:34:33Z</dcterms:created>
  <dcterms:modified xsi:type="dcterms:W3CDTF">2019-03-22T04:02:23Z</dcterms:modified>
  <cp:category/>
  <cp:version/>
  <cp:contentType/>
  <cp:contentStatus/>
</cp:coreProperties>
</file>