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0515" windowHeight="45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107" i="1" l="1"/>
  <c r="E97" i="1"/>
  <c r="E60" i="1" l="1"/>
  <c r="G60" i="1"/>
  <c r="H60" i="1"/>
  <c r="D60" i="1"/>
  <c r="F108" i="1"/>
  <c r="E20" i="1"/>
  <c r="D67" i="1"/>
  <c r="F65" i="1"/>
  <c r="E61" i="1"/>
  <c r="F88" i="1" l="1"/>
  <c r="F86" i="1"/>
  <c r="F35" i="1"/>
  <c r="F36" i="1"/>
  <c r="F37" i="1"/>
  <c r="F34" i="1"/>
  <c r="E89" i="1" l="1"/>
  <c r="D53" i="1"/>
  <c r="E44" i="1"/>
  <c r="D44" i="1"/>
  <c r="D33" i="1" s="1"/>
  <c r="D29" i="1"/>
  <c r="E38" i="1"/>
  <c r="D38" i="1"/>
  <c r="D103" i="1"/>
  <c r="D97" i="1" s="1"/>
  <c r="D89" i="1"/>
  <c r="E71" i="1"/>
  <c r="E66" i="1" s="1"/>
  <c r="E63" i="1"/>
  <c r="E57" i="1"/>
  <c r="E53" i="1"/>
  <c r="E29" i="1"/>
  <c r="E24" i="1"/>
  <c r="E16" i="1"/>
  <c r="E13" i="1"/>
  <c r="E9" i="1"/>
  <c r="E103" i="1"/>
  <c r="F102" i="1"/>
  <c r="E83" i="1"/>
  <c r="E79" i="1"/>
  <c r="F61" i="1"/>
  <c r="F51" i="1"/>
  <c r="F52" i="1"/>
  <c r="F23" i="1"/>
  <c r="E6" i="1"/>
  <c r="D20" i="1"/>
  <c r="E2" i="1"/>
  <c r="F94" i="1"/>
  <c r="F90" i="1"/>
  <c r="F93" i="1"/>
  <c r="F101" i="1"/>
  <c r="F100" i="1"/>
  <c r="D71" i="1"/>
  <c r="D66" i="1" s="1"/>
  <c r="F72" i="1"/>
  <c r="E43" i="1"/>
  <c r="D57" i="1"/>
  <c r="F42" i="1"/>
  <c r="F41" i="1"/>
  <c r="F48" i="1"/>
  <c r="F3" i="1"/>
  <c r="F4" i="1"/>
  <c r="F11" i="1"/>
  <c r="F12" i="1"/>
  <c r="F14" i="1"/>
  <c r="F17" i="1"/>
  <c r="F18" i="1"/>
  <c r="F19" i="1"/>
  <c r="F21" i="1"/>
  <c r="F22" i="1"/>
  <c r="F25" i="1"/>
  <c r="F26" i="1"/>
  <c r="F27" i="1"/>
  <c r="F30" i="1"/>
  <c r="F29" i="1" s="1"/>
  <c r="F31" i="1"/>
  <c r="F32" i="1"/>
  <c r="F39" i="1"/>
  <c r="F40" i="1"/>
  <c r="F45" i="1"/>
  <c r="F46" i="1"/>
  <c r="F47" i="1"/>
  <c r="F49" i="1"/>
  <c r="F50" i="1"/>
  <c r="F54" i="1"/>
  <c r="F55" i="1"/>
  <c r="F56" i="1"/>
  <c r="F58" i="1"/>
  <c r="F59" i="1"/>
  <c r="F62" i="1"/>
  <c r="F60" i="1" s="1"/>
  <c r="F64" i="1"/>
  <c r="F63" i="1" s="1"/>
  <c r="F68" i="1"/>
  <c r="F69" i="1"/>
  <c r="F70" i="1"/>
  <c r="F73" i="1"/>
  <c r="F74" i="1"/>
  <c r="F75" i="1"/>
  <c r="F76" i="1"/>
  <c r="F77" i="1"/>
  <c r="F80" i="1"/>
  <c r="F81" i="1"/>
  <c r="F82" i="1"/>
  <c r="F84" i="1"/>
  <c r="F83" i="1" s="1"/>
  <c r="F85" i="1"/>
  <c r="F87" i="1"/>
  <c r="F91" i="1"/>
  <c r="F92" i="1"/>
  <c r="F96" i="1"/>
  <c r="F98" i="1"/>
  <c r="F99" i="1"/>
  <c r="F104" i="1"/>
  <c r="F103" i="1" s="1"/>
  <c r="F105" i="1"/>
  <c r="F106" i="1"/>
  <c r="G63" i="1"/>
  <c r="H63" i="1"/>
  <c r="D63" i="1"/>
  <c r="G103" i="1"/>
  <c r="G97" i="1" s="1"/>
  <c r="H103" i="1"/>
  <c r="H97" i="1" s="1"/>
  <c r="G89" i="1"/>
  <c r="H89" i="1"/>
  <c r="G83" i="1"/>
  <c r="H83" i="1"/>
  <c r="D83" i="1"/>
  <c r="G67" i="1"/>
  <c r="G66" i="1" s="1"/>
  <c r="H67" i="1"/>
  <c r="H66" i="1" s="1"/>
  <c r="G79" i="1"/>
  <c r="H79" i="1"/>
  <c r="D79" i="1"/>
  <c r="D78" i="1" s="1"/>
  <c r="G57" i="1"/>
  <c r="H57" i="1"/>
  <c r="F53" i="1" l="1"/>
  <c r="F16" i="1"/>
  <c r="G78" i="1"/>
  <c r="F79" i="1"/>
  <c r="F57" i="1"/>
  <c r="F24" i="1"/>
  <c r="F2" i="1"/>
  <c r="F89" i="1"/>
  <c r="F78" i="1" s="1"/>
  <c r="E78" i="1"/>
  <c r="F44" i="1"/>
  <c r="F38" i="1"/>
  <c r="E33" i="1"/>
  <c r="F20" i="1"/>
  <c r="F97" i="1"/>
  <c r="E5" i="1"/>
  <c r="H78" i="1"/>
  <c r="F71" i="1"/>
  <c r="F43" i="1"/>
  <c r="G53" i="1"/>
  <c r="H53" i="1"/>
  <c r="G44" i="1"/>
  <c r="H44" i="1"/>
  <c r="G38" i="1"/>
  <c r="G33" i="1" s="1"/>
  <c r="H38" i="1"/>
  <c r="D10" i="1"/>
  <c r="F10" i="1" s="1"/>
  <c r="F9" i="1" s="1"/>
  <c r="D15" i="1"/>
  <c r="G29" i="1"/>
  <c r="H29" i="1"/>
  <c r="G24" i="1"/>
  <c r="H24" i="1"/>
  <c r="D24" i="1"/>
  <c r="G20" i="1"/>
  <c r="H20" i="1"/>
  <c r="G16" i="1"/>
  <c r="H16" i="1"/>
  <c r="D16" i="1"/>
  <c r="G13" i="1"/>
  <c r="H13" i="1"/>
  <c r="G9" i="1"/>
  <c r="H9" i="1"/>
  <c r="D9" i="1"/>
  <c r="G2" i="1"/>
  <c r="H2" i="1"/>
  <c r="D2" i="1"/>
  <c r="D107" i="1" l="1"/>
  <c r="D109" i="1" s="1"/>
  <c r="E109" i="1"/>
  <c r="F33" i="1"/>
  <c r="D13" i="1"/>
  <c r="D6" i="1" s="1"/>
  <c r="D5" i="1" s="1"/>
  <c r="F15" i="1"/>
  <c r="F13" i="1" s="1"/>
  <c r="F6" i="1" s="1"/>
  <c r="F5" i="1" s="1"/>
  <c r="F67" i="1"/>
  <c r="F66" i="1" s="1"/>
  <c r="H33" i="1"/>
  <c r="G6" i="1"/>
  <c r="G5" i="1" s="1"/>
  <c r="G107" i="1" s="1"/>
  <c r="H6" i="1"/>
  <c r="H5" i="1" s="1"/>
  <c r="H107" i="1" l="1"/>
  <c r="F107" i="1"/>
  <c r="F109" i="1" s="1"/>
</calcChain>
</file>

<file path=xl/sharedStrings.xml><?xml version="1.0" encoding="utf-8"?>
<sst xmlns="http://schemas.openxmlformats.org/spreadsheetml/2006/main" count="153" uniqueCount="99">
  <si>
    <t>211</t>
  </si>
  <si>
    <t>фонд оплаты труда государственных служащих(муниципальных) органов</t>
  </si>
  <si>
    <t>0102 Глава</t>
  </si>
  <si>
    <t>213</t>
  </si>
  <si>
    <t>налоги(30,2%)</t>
  </si>
  <si>
    <t>0104 Управление</t>
  </si>
  <si>
    <t>221</t>
  </si>
  <si>
    <t>услуги связи</t>
  </si>
  <si>
    <t>интернет</t>
  </si>
  <si>
    <t>конверты</t>
  </si>
  <si>
    <t>223</t>
  </si>
  <si>
    <t>электроэнергия</t>
  </si>
  <si>
    <t>вода</t>
  </si>
  <si>
    <t>225</t>
  </si>
  <si>
    <t>услуги по содержанию имущества</t>
  </si>
  <si>
    <t>заправка катриджа</t>
  </si>
  <si>
    <t>проведение работ по дератизации</t>
  </si>
  <si>
    <t>прочи на оплату по договорам</t>
  </si>
  <si>
    <t>226</t>
  </si>
  <si>
    <t>прочие услуги</t>
  </si>
  <si>
    <t>страховка автотранспорта</t>
  </si>
  <si>
    <t>подача объявлений в газету</t>
  </si>
  <si>
    <t>290</t>
  </si>
  <si>
    <t>прочие расходы</t>
  </si>
  <si>
    <t>налог на имущество</t>
  </si>
  <si>
    <t>транспортный налог</t>
  </si>
  <si>
    <t>за загряннение окружающей среды</t>
  </si>
  <si>
    <t>340</t>
  </si>
  <si>
    <t>увеличение стоимости материальных запасов</t>
  </si>
  <si>
    <t>увеличение стоимости материальных запасов(ГСМ)</t>
  </si>
  <si>
    <t>МОП</t>
  </si>
  <si>
    <t xml:space="preserve">фонд оплаты труда </t>
  </si>
  <si>
    <r>
      <rPr>
        <b/>
        <sz val="11"/>
        <color theme="1"/>
        <rFont val="Calibri"/>
        <family val="2"/>
        <charset val="204"/>
        <scheme val="minor"/>
      </rPr>
      <t>0111 резервный фонд</t>
    </r>
    <r>
      <rPr>
        <sz val="11"/>
        <color theme="1"/>
        <rFont val="Calibri"/>
        <family val="2"/>
        <charset val="204"/>
        <scheme val="minor"/>
      </rPr>
      <t xml:space="preserve"> ( 0,2% от итоговых расходов)</t>
    </r>
  </si>
  <si>
    <t>0113 бухгалтерия</t>
  </si>
  <si>
    <t>фонд оплаты труда</t>
  </si>
  <si>
    <t>222</t>
  </si>
  <si>
    <t>оплата по обслуживанию информационных программ ( криста, сбис,смета)</t>
  </si>
  <si>
    <t>обучение</t>
  </si>
  <si>
    <t>66100</t>
  </si>
  <si>
    <t>46100</t>
  </si>
  <si>
    <t>ГСМ</t>
  </si>
  <si>
    <t>канц. товары</t>
  </si>
  <si>
    <t>хоз. товары</t>
  </si>
  <si>
    <t>уголь</t>
  </si>
  <si>
    <t>дрова</t>
  </si>
  <si>
    <t>0203 ВУР</t>
  </si>
  <si>
    <t>0309 черезвычайнае ситуации</t>
  </si>
  <si>
    <t>0310 пожарная безопасность</t>
  </si>
  <si>
    <t>увеличение стоимости материальных запасов ГСМ</t>
  </si>
  <si>
    <t>0314 экстримизм терроризм</t>
  </si>
  <si>
    <t>0503 благоустройство</t>
  </si>
  <si>
    <t>акарецидная обработка</t>
  </si>
  <si>
    <t>0801 культура</t>
  </si>
  <si>
    <t>отопление</t>
  </si>
  <si>
    <t>дератизация</t>
  </si>
  <si>
    <t xml:space="preserve">увеличение стоимости материальных запасов </t>
  </si>
  <si>
    <t>1001 доплата к пенсии</t>
  </si>
  <si>
    <t>прочие расходы  ( кубки, грамоты, открытки)</t>
  </si>
  <si>
    <t>1003 социальная помощь населению</t>
  </si>
  <si>
    <t>1105 физическая культура и спорт</t>
  </si>
  <si>
    <t>спорт инвентарь.</t>
  </si>
  <si>
    <t>Условно утвержденные расходы</t>
  </si>
  <si>
    <t>Всего</t>
  </si>
  <si>
    <t>связь</t>
  </si>
  <si>
    <t>заправка катриджа\ремонт</t>
  </si>
  <si>
    <t>транспортные</t>
  </si>
  <si>
    <t>212</t>
  </si>
  <si>
    <t>суточные (100р)</t>
  </si>
  <si>
    <t>строй. материалы</t>
  </si>
  <si>
    <t>договора найма</t>
  </si>
  <si>
    <t>прочие услуги (углубление русла)</t>
  </si>
  <si>
    <t>прочие услуги (договора найма обслуживание противопожарных пирсов, обучение, таблички)</t>
  </si>
  <si>
    <t>увеличение стоимости материальных запасов  приобритение канцилярии</t>
  </si>
  <si>
    <t>310</t>
  </si>
  <si>
    <t>увеличение стоимости основных средств (процессор2 шт.)</t>
  </si>
  <si>
    <t>ИБП 2шт.</t>
  </si>
  <si>
    <t>зап. части</t>
  </si>
  <si>
    <t>224</t>
  </si>
  <si>
    <t>Аренда имущества</t>
  </si>
  <si>
    <t>прочие услуги (тех. Условия, разработка проекта уличного освещения)</t>
  </si>
  <si>
    <t>приобритение осветительных приборов учета, кабели, причие)</t>
  </si>
  <si>
    <t>кладбище приобритение столбиков</t>
  </si>
  <si>
    <t>комунальные услуги</t>
  </si>
  <si>
    <t>фонд оплаты труда (специалист по работе с молодежью)</t>
  </si>
  <si>
    <t>фонд оплаты труда (уборщик служебного помещения)</t>
  </si>
  <si>
    <t>строй мат. Для обустройства теплого туалета, косметический ремонт</t>
  </si>
  <si>
    <t>прочие услуги (оплата по договорам найма)</t>
  </si>
  <si>
    <t xml:space="preserve"> хоз. товары.</t>
  </si>
  <si>
    <t>ткань</t>
  </si>
  <si>
    <t>увеличение стоимости основных средств (проектор)</t>
  </si>
  <si>
    <t>экран для проектора</t>
  </si>
  <si>
    <t>найм служебного помещения(12р)</t>
  </si>
  <si>
    <t>приобритени строй мат. Для ремонта детских площадок</t>
  </si>
  <si>
    <t>начальное</t>
  </si>
  <si>
    <t>изменение</t>
  </si>
  <si>
    <t>0412 иные межбюджетные трансферты</t>
  </si>
  <si>
    <t>0705 проф подготовка</t>
  </si>
  <si>
    <t>0707молодежная политика</t>
  </si>
  <si>
    <t>540/251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</si>
</sst>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/>
    <xf numFmtId="2" fontId="0" fillId="0" borderId="0" xfId="0" applyNumberFormat="1"/>
    <xf numFmtId="2" fontId="1" fillId="0" borderId="0" xfId="0" applyNumberFormat="1" applyFont="1"/>
    <xf numFmtId="2" fontId="1" fillId="0" borderId="1" xfId="0" applyNumberFormat="1" applyFont="1" applyBorder="1" applyAlignment="1"/>
    <xf numFmtId="49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2" fontId="0" fillId="0" borderId="1" xfId="0" applyNumberFormat="1" applyBorder="1" applyAlignment="1">
      <alignment horizontal="right"/>
    </xf>
    <xf numFmtId="49" fontId="2" fillId="0" borderId="1" xfId="0" applyNumberFormat="1" applyFont="1" applyBorder="1"/>
    <xf numFmtId="2" fontId="2" fillId="0" borderId="1" xfId="0" applyNumberFormat="1" applyFont="1" applyBorder="1"/>
    <xf numFmtId="2" fontId="0" fillId="0" borderId="1" xfId="0" applyNumberFormat="1" applyFont="1" applyBorder="1"/>
    <xf numFmtId="0" fontId="2" fillId="0" borderId="1" xfId="0" applyNumberFormat="1" applyFont="1" applyBorder="1"/>
    <xf numFmtId="49" fontId="3" fillId="0" borderId="1" xfId="0" applyNumberFormat="1" applyFont="1" applyBorder="1"/>
    <xf numFmtId="0" fontId="4" fillId="0" borderId="1" xfId="0" applyNumberFormat="1" applyFont="1" applyBorder="1"/>
    <xf numFmtId="2" fontId="2" fillId="2" borderId="1" xfId="0" applyNumberFormat="1" applyFont="1" applyFill="1" applyBorder="1"/>
    <xf numFmtId="49" fontId="2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/>
    <xf numFmtId="0" fontId="0" fillId="0" borderId="1" xfId="0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2" fontId="6" fillId="0" borderId="1" xfId="0" applyNumberFormat="1" applyFont="1" applyBorder="1" applyAlignment="1"/>
    <xf numFmtId="2" fontId="5" fillId="0" borderId="1" xfId="0" applyNumberFormat="1" applyFont="1" applyBorder="1"/>
    <xf numFmtId="2" fontId="6" fillId="0" borderId="1" xfId="0" applyNumberFormat="1" applyFont="1" applyBorder="1"/>
    <xf numFmtId="2" fontId="5" fillId="0" borderId="1" xfId="0" applyNumberFormat="1" applyFont="1" applyBorder="1" applyAlignment="1">
      <alignment horizontal="right"/>
    </xf>
    <xf numFmtId="2" fontId="7" fillId="0" borderId="1" xfId="0" applyNumberFormat="1" applyFont="1" applyBorder="1"/>
    <xf numFmtId="49" fontId="7" fillId="0" borderId="1" xfId="0" applyNumberFormat="1" applyFont="1" applyBorder="1"/>
    <xf numFmtId="49" fontId="8" fillId="0" borderId="1" xfId="0" applyNumberFormat="1" applyFont="1" applyBorder="1"/>
    <xf numFmtId="0" fontId="7" fillId="0" borderId="1" xfId="0" applyNumberFormat="1" applyFont="1" applyBorder="1"/>
    <xf numFmtId="0" fontId="5" fillId="0" borderId="1" xfId="0" applyNumberFormat="1" applyFont="1" applyBorder="1"/>
    <xf numFmtId="2" fontId="0" fillId="0" borderId="1" xfId="0" applyNumberFormat="1" applyFont="1" applyBorder="1" applyAlignment="1"/>
    <xf numFmtId="2" fontId="4" fillId="0" borderId="1" xfId="0" applyNumberFormat="1" applyFont="1" applyBorder="1" applyAlignment="1"/>
    <xf numFmtId="0" fontId="9" fillId="0" borderId="1" xfId="0" applyFont="1" applyBorder="1"/>
    <xf numFmtId="2" fontId="2" fillId="3" borderId="1" xfId="0" applyNumberFormat="1" applyFont="1" applyFill="1" applyBorder="1"/>
    <xf numFmtId="2" fontId="1" fillId="3" borderId="1" xfId="0" applyNumberFormat="1" applyFont="1" applyFill="1" applyBorder="1"/>
    <xf numFmtId="49" fontId="1" fillId="0" borderId="0" xfId="0" applyNumberFormat="1" applyFont="1"/>
    <xf numFmtId="2" fontId="0" fillId="3" borderId="1" xfId="0" applyNumberFormat="1" applyFill="1" applyBorder="1"/>
    <xf numFmtId="0" fontId="5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3" xfId="0" applyNumberFormat="1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1"/>
  <sheetViews>
    <sheetView tabSelected="1" topLeftCell="A87" workbookViewId="0">
      <selection activeCell="E108" sqref="E108"/>
    </sheetView>
  </sheetViews>
  <sheetFormatPr defaultRowHeight="15" x14ac:dyDescent="0.25"/>
  <cols>
    <col min="1" max="1" width="4.28515625" customWidth="1"/>
    <col min="2" max="2" width="4.7109375" customWidth="1"/>
    <col min="3" max="3" width="33.42578125" customWidth="1"/>
    <col min="4" max="4" width="10.5703125" bestFit="1" customWidth="1"/>
    <col min="5" max="6" width="10.5703125" customWidth="1"/>
    <col min="7" max="7" width="9.42578125" customWidth="1"/>
    <col min="8" max="8" width="9.7109375" customWidth="1"/>
  </cols>
  <sheetData>
    <row r="1" spans="1:20" x14ac:dyDescent="0.25">
      <c r="B1" s="19"/>
      <c r="C1" s="19"/>
      <c r="D1" s="36" t="s">
        <v>93</v>
      </c>
      <c r="E1" s="36" t="s">
        <v>94</v>
      </c>
      <c r="F1" s="36"/>
      <c r="G1" s="24">
        <v>2018</v>
      </c>
      <c r="H1" s="24">
        <v>2019</v>
      </c>
    </row>
    <row r="2" spans="1:20" ht="21" customHeight="1" x14ac:dyDescent="0.25">
      <c r="B2" s="43" t="s">
        <v>2</v>
      </c>
      <c r="C2" s="43"/>
      <c r="D2" s="4">
        <f>D3+D4</f>
        <v>445340</v>
      </c>
      <c r="E2" s="4">
        <f t="shared" ref="E2:F2" si="0">E3+E4</f>
        <v>0</v>
      </c>
      <c r="F2" s="4">
        <f t="shared" si="0"/>
        <v>445340</v>
      </c>
      <c r="G2" s="25">
        <f t="shared" ref="G2:H2" si="1">G3+G4</f>
        <v>445340</v>
      </c>
      <c r="H2" s="25">
        <f t="shared" si="1"/>
        <v>445340</v>
      </c>
    </row>
    <row r="3" spans="1:20" ht="27.75" customHeight="1" x14ac:dyDescent="0.25">
      <c r="B3" s="5" t="s">
        <v>0</v>
      </c>
      <c r="C3" s="5" t="s">
        <v>1</v>
      </c>
      <c r="D3" s="6">
        <v>342043</v>
      </c>
      <c r="E3" s="6"/>
      <c r="F3" s="34">
        <f t="shared" ref="F3:F76" si="2">D3+E3</f>
        <v>342043</v>
      </c>
      <c r="G3" s="26">
        <v>342043</v>
      </c>
      <c r="H3" s="26">
        <v>342043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25">
      <c r="B4" s="5" t="s">
        <v>3</v>
      </c>
      <c r="C4" s="5" t="s">
        <v>4</v>
      </c>
      <c r="D4" s="6">
        <v>103297</v>
      </c>
      <c r="E4" s="6"/>
      <c r="F4" s="34">
        <f t="shared" si="2"/>
        <v>103297</v>
      </c>
      <c r="G4" s="26">
        <v>103297</v>
      </c>
      <c r="H4" s="26">
        <v>103297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25.5" customHeight="1" x14ac:dyDescent="0.25">
      <c r="B5" s="42" t="s">
        <v>5</v>
      </c>
      <c r="C5" s="42"/>
      <c r="D5" s="7">
        <f>D6+D29</f>
        <v>1090939</v>
      </c>
      <c r="E5" s="7">
        <f t="shared" ref="E5" si="3">E6+E29</f>
        <v>11000</v>
      </c>
      <c r="F5" s="7">
        <f>F6+F29</f>
        <v>1101939</v>
      </c>
      <c r="G5" s="27">
        <f>G6+G29</f>
        <v>1014357</v>
      </c>
      <c r="H5" s="27">
        <f>H6+H29</f>
        <v>967464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5">
      <c r="B6" s="5"/>
      <c r="C6" s="5"/>
      <c r="D6" s="7">
        <f>D7+D8+D9+D13+D16+D20+D24+D28</f>
        <v>469873</v>
      </c>
      <c r="E6" s="7">
        <f t="shared" ref="E6" si="4">E7+E8+E9+E13+E16+E20+E24+E28</f>
        <v>11000</v>
      </c>
      <c r="F6" s="7">
        <f>F7+F8+F9+F13+F16+F20+F24+F28</f>
        <v>480873</v>
      </c>
      <c r="G6" s="27">
        <f t="shared" ref="G6:H6" si="5">G7+G8+G9+G13+G16+G20+G24+G28</f>
        <v>393291</v>
      </c>
      <c r="H6" s="27">
        <f t="shared" si="5"/>
        <v>346398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0" x14ac:dyDescent="0.25">
      <c r="B7" s="5" t="s">
        <v>0</v>
      </c>
      <c r="C7" s="5" t="s">
        <v>1</v>
      </c>
      <c r="D7" s="8">
        <v>139800</v>
      </c>
      <c r="E7" s="8"/>
      <c r="F7" s="8">
        <v>139800</v>
      </c>
      <c r="G7" s="28">
        <v>139800</v>
      </c>
      <c r="H7" s="28">
        <v>139800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25">
      <c r="B8" s="5" t="s">
        <v>3</v>
      </c>
      <c r="C8" s="5" t="s">
        <v>4</v>
      </c>
      <c r="D8" s="8">
        <v>42220</v>
      </c>
      <c r="E8" s="8"/>
      <c r="F8" s="8">
        <v>42220</v>
      </c>
      <c r="G8" s="28">
        <v>42220</v>
      </c>
      <c r="H8" s="28">
        <v>42220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25">
      <c r="B9" s="5" t="s">
        <v>6</v>
      </c>
      <c r="C9" s="5" t="s">
        <v>7</v>
      </c>
      <c r="D9" s="8">
        <f>D10+D11+D12</f>
        <v>49228</v>
      </c>
      <c r="E9" s="8">
        <f>E10+E11+E12</f>
        <v>500</v>
      </c>
      <c r="F9" s="8">
        <f t="shared" ref="F9" si="6">F10+F11+F12</f>
        <v>49728</v>
      </c>
      <c r="G9" s="28">
        <f t="shared" ref="G9:H9" si="7">G10+G11+G12</f>
        <v>49228</v>
      </c>
      <c r="H9" s="28">
        <f t="shared" si="7"/>
        <v>49228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25">
      <c r="A10">
        <v>242</v>
      </c>
      <c r="B10" s="16"/>
      <c r="C10" s="16" t="s">
        <v>63</v>
      </c>
      <c r="D10" s="10">
        <f>24541</f>
        <v>24541</v>
      </c>
      <c r="E10" s="10">
        <v>250</v>
      </c>
      <c r="F10" s="34">
        <f t="shared" si="2"/>
        <v>24791</v>
      </c>
      <c r="G10" s="29">
        <v>24541</v>
      </c>
      <c r="H10" s="29">
        <v>24541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25">
      <c r="A11">
        <v>242</v>
      </c>
      <c r="B11" s="16"/>
      <c r="C11" s="16" t="s">
        <v>8</v>
      </c>
      <c r="D11" s="10">
        <v>21737</v>
      </c>
      <c r="E11" s="10">
        <v>250</v>
      </c>
      <c r="F11" s="34">
        <f t="shared" si="2"/>
        <v>21987</v>
      </c>
      <c r="G11" s="29">
        <v>21737</v>
      </c>
      <c r="H11" s="29">
        <v>21737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>
        <v>242</v>
      </c>
      <c r="B12" s="16"/>
      <c r="C12" s="16" t="s">
        <v>9</v>
      </c>
      <c r="D12" s="10">
        <v>2950</v>
      </c>
      <c r="E12" s="10"/>
      <c r="F12" s="34">
        <f t="shared" si="2"/>
        <v>2950</v>
      </c>
      <c r="G12" s="29">
        <v>2950</v>
      </c>
      <c r="H12" s="29">
        <v>2950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B13" s="5" t="s">
        <v>10</v>
      </c>
      <c r="C13" s="5" t="s">
        <v>82</v>
      </c>
      <c r="D13" s="6">
        <f>D14+D15</f>
        <v>27691</v>
      </c>
      <c r="E13" s="6">
        <f>E14+E15</f>
        <v>500</v>
      </c>
      <c r="F13" s="11">
        <f t="shared" ref="F13" si="8">F14+F15</f>
        <v>28191</v>
      </c>
      <c r="G13" s="26">
        <f t="shared" ref="G13:H13" si="9">G14+G15</f>
        <v>27691</v>
      </c>
      <c r="H13" s="26">
        <f t="shared" si="9"/>
        <v>27691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>
        <v>244</v>
      </c>
      <c r="B14" s="5"/>
      <c r="C14" s="16" t="s">
        <v>11</v>
      </c>
      <c r="D14" s="10">
        <v>24673</v>
      </c>
      <c r="E14" s="10"/>
      <c r="F14" s="34">
        <f t="shared" si="2"/>
        <v>24673</v>
      </c>
      <c r="G14" s="29">
        <v>24673</v>
      </c>
      <c r="H14" s="29">
        <v>24673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>
        <v>244</v>
      </c>
      <c r="B15" s="5"/>
      <c r="C15" s="16" t="s">
        <v>12</v>
      </c>
      <c r="D15" s="10">
        <f>3018</f>
        <v>3018</v>
      </c>
      <c r="E15" s="10">
        <v>500</v>
      </c>
      <c r="F15" s="34">
        <f t="shared" si="2"/>
        <v>3518</v>
      </c>
      <c r="G15" s="29">
        <v>3018</v>
      </c>
      <c r="H15" s="29">
        <v>3018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B16" s="17" t="s">
        <v>13</v>
      </c>
      <c r="C16" s="17" t="s">
        <v>14</v>
      </c>
      <c r="D16" s="11">
        <f>D17+D18+D19</f>
        <v>22560</v>
      </c>
      <c r="E16" s="11">
        <f>E17+E18+E19</f>
        <v>5000</v>
      </c>
      <c r="F16" s="11">
        <f t="shared" ref="F16" si="10">F17+F18+F19</f>
        <v>27560</v>
      </c>
      <c r="G16" s="26">
        <f t="shared" ref="G16:H16" si="11">G17+G18+G19</f>
        <v>22560</v>
      </c>
      <c r="H16" s="26">
        <f t="shared" si="11"/>
        <v>22560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A17">
        <v>242</v>
      </c>
      <c r="B17" s="5"/>
      <c r="C17" s="16" t="s">
        <v>64</v>
      </c>
      <c r="D17" s="10">
        <v>2000</v>
      </c>
      <c r="E17" s="10">
        <v>5000</v>
      </c>
      <c r="F17" s="34">
        <f t="shared" si="2"/>
        <v>7000</v>
      </c>
      <c r="G17" s="29">
        <v>2000</v>
      </c>
      <c r="H17" s="29">
        <v>2000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>
        <v>244</v>
      </c>
      <c r="B18" s="5"/>
      <c r="C18" s="16" t="s">
        <v>16</v>
      </c>
      <c r="D18" s="10">
        <v>7560</v>
      </c>
      <c r="E18" s="10"/>
      <c r="F18" s="34">
        <f t="shared" si="2"/>
        <v>7560</v>
      </c>
      <c r="G18" s="29">
        <v>7560</v>
      </c>
      <c r="H18" s="29">
        <v>7560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25">
      <c r="A19">
        <v>244</v>
      </c>
      <c r="B19" s="5"/>
      <c r="C19" s="16" t="s">
        <v>17</v>
      </c>
      <c r="D19" s="10">
        <v>13000</v>
      </c>
      <c r="E19" s="10"/>
      <c r="F19" s="34">
        <f t="shared" si="2"/>
        <v>13000</v>
      </c>
      <c r="G19" s="29">
        <v>13000</v>
      </c>
      <c r="H19" s="29">
        <v>13000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25">
      <c r="B20" s="5" t="s">
        <v>18</v>
      </c>
      <c r="C20" s="5" t="s">
        <v>19</v>
      </c>
      <c r="D20" s="6">
        <f>D21+D22+D23</f>
        <v>15500</v>
      </c>
      <c r="E20" s="40">
        <f>E21+E22+E23</f>
        <v>5000</v>
      </c>
      <c r="F20" s="11">
        <f t="shared" ref="F20" si="12">F21+F22+F23</f>
        <v>20500</v>
      </c>
      <c r="G20" s="26">
        <f t="shared" ref="G20:H20" si="13">G21+G22</f>
        <v>15500</v>
      </c>
      <c r="H20" s="26">
        <f t="shared" si="13"/>
        <v>15500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25">
      <c r="A21">
        <v>244</v>
      </c>
      <c r="B21" s="5"/>
      <c r="C21" s="16" t="s">
        <v>20</v>
      </c>
      <c r="D21" s="10">
        <v>5500</v>
      </c>
      <c r="E21" s="10"/>
      <c r="F21" s="34">
        <f t="shared" si="2"/>
        <v>5500</v>
      </c>
      <c r="G21" s="29">
        <v>5500</v>
      </c>
      <c r="H21" s="29">
        <v>5500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25">
      <c r="A22">
        <v>244</v>
      </c>
      <c r="B22" s="5"/>
      <c r="C22" s="16" t="s">
        <v>21</v>
      </c>
      <c r="D22" s="10">
        <v>10000</v>
      </c>
      <c r="E22" s="10"/>
      <c r="F22" s="34">
        <f t="shared" si="2"/>
        <v>10000</v>
      </c>
      <c r="G22" s="29">
        <v>10000</v>
      </c>
      <c r="H22" s="29">
        <v>10000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25">
      <c r="A23">
        <v>244</v>
      </c>
      <c r="B23" s="5"/>
      <c r="C23" s="16" t="s">
        <v>37</v>
      </c>
      <c r="D23" s="10"/>
      <c r="E23" s="37">
        <v>5000</v>
      </c>
      <c r="F23" s="34">
        <f t="shared" si="2"/>
        <v>5000</v>
      </c>
      <c r="G23" s="29"/>
      <c r="H23" s="29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25">
      <c r="B24" s="5" t="s">
        <v>22</v>
      </c>
      <c r="C24" s="5" t="s">
        <v>23</v>
      </c>
      <c r="D24" s="6">
        <f>D25+D26+D27</f>
        <v>37274</v>
      </c>
      <c r="E24" s="6">
        <f>E25+E26+E27</f>
        <v>0</v>
      </c>
      <c r="F24" s="11">
        <f t="shared" ref="F24" si="14">F25+F26+F27</f>
        <v>37274</v>
      </c>
      <c r="G24" s="26">
        <f t="shared" ref="G24:H24" si="15">G25+G26+G27</f>
        <v>37274</v>
      </c>
      <c r="H24" s="26">
        <f t="shared" si="15"/>
        <v>37274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25">
      <c r="A25">
        <v>851</v>
      </c>
      <c r="B25" s="5"/>
      <c r="C25" s="16" t="s">
        <v>24</v>
      </c>
      <c r="D25" s="10">
        <v>14000</v>
      </c>
      <c r="E25" s="10"/>
      <c r="F25" s="34">
        <f t="shared" si="2"/>
        <v>14000</v>
      </c>
      <c r="G25" s="29">
        <v>14000</v>
      </c>
      <c r="H25" s="29">
        <v>14000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25">
      <c r="A26">
        <v>852</v>
      </c>
      <c r="B26" s="5"/>
      <c r="C26" s="16" t="s">
        <v>25</v>
      </c>
      <c r="D26" s="10">
        <v>15304</v>
      </c>
      <c r="E26" s="10"/>
      <c r="F26" s="34">
        <f t="shared" si="2"/>
        <v>15304</v>
      </c>
      <c r="G26" s="29">
        <v>15304</v>
      </c>
      <c r="H26" s="29">
        <v>15304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25">
      <c r="A27">
        <v>852</v>
      </c>
      <c r="B27" s="5"/>
      <c r="C27" s="16" t="s">
        <v>26</v>
      </c>
      <c r="D27" s="10">
        <v>7970</v>
      </c>
      <c r="E27" s="10"/>
      <c r="F27" s="34">
        <f t="shared" si="2"/>
        <v>7970</v>
      </c>
      <c r="G27" s="29">
        <v>7970</v>
      </c>
      <c r="H27" s="29">
        <v>7970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0" x14ac:dyDescent="0.25">
      <c r="B28" s="5" t="s">
        <v>27</v>
      </c>
      <c r="C28" s="5" t="s">
        <v>29</v>
      </c>
      <c r="D28" s="6">
        <v>135600</v>
      </c>
      <c r="E28" s="6"/>
      <c r="F28" s="11">
        <v>135600</v>
      </c>
      <c r="G28" s="26">
        <v>59018</v>
      </c>
      <c r="H28" s="26">
        <v>12125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25">
      <c r="B29" s="5"/>
      <c r="C29" s="20" t="s">
        <v>30</v>
      </c>
      <c r="D29" s="7">
        <f>D30+D31</f>
        <v>621066</v>
      </c>
      <c r="E29" s="7">
        <f>E30+E31</f>
        <v>0</v>
      </c>
      <c r="F29" s="7">
        <f t="shared" ref="F29" si="16">F30+F31</f>
        <v>621066</v>
      </c>
      <c r="G29" s="27">
        <f t="shared" ref="G29:H29" si="17">G30+G31</f>
        <v>621066</v>
      </c>
      <c r="H29" s="27">
        <f t="shared" si="17"/>
        <v>621066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25">
      <c r="B30" s="5" t="s">
        <v>0</v>
      </c>
      <c r="C30" s="5" t="s">
        <v>31</v>
      </c>
      <c r="D30" s="6">
        <v>477009</v>
      </c>
      <c r="E30" s="6"/>
      <c r="F30" s="34">
        <f t="shared" si="2"/>
        <v>477009</v>
      </c>
      <c r="G30" s="26">
        <v>477009</v>
      </c>
      <c r="H30" s="26">
        <v>477009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B31" s="5" t="s">
        <v>3</v>
      </c>
      <c r="C31" s="5" t="s">
        <v>4</v>
      </c>
      <c r="D31" s="6">
        <v>144057</v>
      </c>
      <c r="E31" s="6"/>
      <c r="F31" s="34">
        <f t="shared" si="2"/>
        <v>144057</v>
      </c>
      <c r="G31" s="26">
        <v>144057</v>
      </c>
      <c r="H31" s="26">
        <v>144057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25">
      <c r="B32" s="44" t="s">
        <v>32</v>
      </c>
      <c r="C32" s="44"/>
      <c r="D32" s="7">
        <v>6871</v>
      </c>
      <c r="E32" s="7">
        <v>1076</v>
      </c>
      <c r="F32" s="4">
        <f t="shared" si="2"/>
        <v>7947</v>
      </c>
      <c r="G32" s="27">
        <v>6887</v>
      </c>
      <c r="H32" s="27">
        <v>6903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9.5" customHeight="1" x14ac:dyDescent="0.25">
      <c r="B33" s="42" t="s">
        <v>33</v>
      </c>
      <c r="C33" s="42"/>
      <c r="D33" s="7">
        <f>D34+D35+D36+D37+D43+D44+D38</f>
        <v>727071</v>
      </c>
      <c r="E33" s="7">
        <f t="shared" ref="E33:F33" si="18">E34+E35+E36+E37+E43+E44+E38</f>
        <v>237256.21</v>
      </c>
      <c r="F33" s="7">
        <f t="shared" si="18"/>
        <v>964327.21</v>
      </c>
      <c r="G33" s="27">
        <f t="shared" ref="G33:H33" si="19">G34+G35+G37+G38+G44</f>
        <v>727071</v>
      </c>
      <c r="H33" s="27">
        <f t="shared" si="19"/>
        <v>707071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B34" s="5" t="s">
        <v>6</v>
      </c>
      <c r="C34" s="5" t="s">
        <v>34</v>
      </c>
      <c r="D34" s="6">
        <v>480286</v>
      </c>
      <c r="E34" s="6"/>
      <c r="F34" s="11">
        <f>D34+E34</f>
        <v>480286</v>
      </c>
      <c r="G34" s="26">
        <v>480286</v>
      </c>
      <c r="H34" s="26">
        <v>480286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B35" s="5" t="s">
        <v>3</v>
      </c>
      <c r="C35" s="5" t="s">
        <v>4</v>
      </c>
      <c r="D35" s="6">
        <v>145046</v>
      </c>
      <c r="E35" s="6"/>
      <c r="F35" s="11">
        <f t="shared" ref="F35:F38" si="20">D35+E35</f>
        <v>145046</v>
      </c>
      <c r="G35" s="26">
        <v>145046</v>
      </c>
      <c r="H35" s="26">
        <v>145046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25">
      <c r="A36">
        <v>122</v>
      </c>
      <c r="B36" s="5" t="s">
        <v>66</v>
      </c>
      <c r="C36" s="5" t="s">
        <v>67</v>
      </c>
      <c r="D36" s="6"/>
      <c r="E36" s="6">
        <v>1000</v>
      </c>
      <c r="F36" s="11">
        <f t="shared" si="20"/>
        <v>1000</v>
      </c>
      <c r="G36" s="26"/>
      <c r="H36" s="2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>
        <v>122</v>
      </c>
      <c r="B37" s="5" t="s">
        <v>35</v>
      </c>
      <c r="C37" s="5" t="s">
        <v>65</v>
      </c>
      <c r="D37" s="6"/>
      <c r="E37" s="6">
        <v>6000</v>
      </c>
      <c r="F37" s="11">
        <f t="shared" si="20"/>
        <v>6000</v>
      </c>
      <c r="G37" s="26"/>
      <c r="H37" s="26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B38" s="5" t="s">
        <v>18</v>
      </c>
      <c r="C38" s="5" t="s">
        <v>19</v>
      </c>
      <c r="D38" s="6">
        <f>D39+D40+D41+D42</f>
        <v>66100</v>
      </c>
      <c r="E38" s="6">
        <f t="shared" ref="E38" si="21">E39+E40+E41+E42</f>
        <v>60256.21</v>
      </c>
      <c r="F38" s="11">
        <f t="shared" si="20"/>
        <v>126356.20999999999</v>
      </c>
      <c r="G38" s="26">
        <f t="shared" ref="G38:H38" si="22">G39+G40</f>
        <v>66100</v>
      </c>
      <c r="H38" s="26">
        <f t="shared" si="22"/>
        <v>46100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36.75" x14ac:dyDescent="0.25">
      <c r="A39">
        <v>242</v>
      </c>
      <c r="B39" s="16"/>
      <c r="C39" s="16" t="s">
        <v>36</v>
      </c>
      <c r="D39" s="9" t="s">
        <v>38</v>
      </c>
      <c r="E39" s="9"/>
      <c r="F39" s="34">
        <f t="shared" si="2"/>
        <v>66100</v>
      </c>
      <c r="G39" s="30" t="s">
        <v>38</v>
      </c>
      <c r="H39" s="30" t="s">
        <v>39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>
        <v>244</v>
      </c>
      <c r="B40" s="16"/>
      <c r="C40" s="16" t="s">
        <v>37</v>
      </c>
      <c r="D40" s="9"/>
      <c r="E40" s="12">
        <v>20000</v>
      </c>
      <c r="F40" s="34">
        <f t="shared" si="2"/>
        <v>20000</v>
      </c>
      <c r="G40" s="30"/>
      <c r="H40" s="3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>
        <v>244</v>
      </c>
      <c r="B41" s="16"/>
      <c r="C41" s="16" t="s">
        <v>91</v>
      </c>
      <c r="D41" s="9"/>
      <c r="E41" s="12">
        <v>1000</v>
      </c>
      <c r="F41" s="34">
        <f t="shared" si="2"/>
        <v>1000</v>
      </c>
      <c r="G41" s="30"/>
      <c r="H41" s="30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>
        <v>244</v>
      </c>
      <c r="B42" s="16"/>
      <c r="C42" s="16" t="s">
        <v>69</v>
      </c>
      <c r="D42" s="9"/>
      <c r="E42" s="12">
        <v>39256.21</v>
      </c>
      <c r="F42" s="34">
        <f t="shared" si="2"/>
        <v>39256.21</v>
      </c>
      <c r="G42" s="30"/>
      <c r="H42" s="3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30" x14ac:dyDescent="0.25">
      <c r="A43">
        <v>244</v>
      </c>
      <c r="B43" s="21" t="s">
        <v>73</v>
      </c>
      <c r="C43" s="21" t="s">
        <v>74</v>
      </c>
      <c r="D43" s="13"/>
      <c r="E43" s="14">
        <f>43000</f>
        <v>43000</v>
      </c>
      <c r="F43" s="35">
        <f t="shared" si="2"/>
        <v>43000</v>
      </c>
      <c r="G43" s="31"/>
      <c r="H43" s="3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30" x14ac:dyDescent="0.25">
      <c r="B44" s="5" t="s">
        <v>27</v>
      </c>
      <c r="C44" s="5" t="s">
        <v>28</v>
      </c>
      <c r="D44" s="6">
        <f>D45+D46+D47+D49+D50+D51+D52+D48</f>
        <v>35639</v>
      </c>
      <c r="E44" s="6">
        <f t="shared" ref="E44:F44" si="23">E45+E46+E47+E49+E50+E51+E52+E48</f>
        <v>127000</v>
      </c>
      <c r="F44" s="11">
        <f t="shared" si="23"/>
        <v>162639</v>
      </c>
      <c r="G44" s="26">
        <f t="shared" ref="G44:H44" si="24">G45+G46+G47+G49+G50</f>
        <v>35639</v>
      </c>
      <c r="H44" s="26">
        <f t="shared" si="24"/>
        <v>35639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>
        <v>244</v>
      </c>
      <c r="B45" s="5"/>
      <c r="C45" s="16" t="s">
        <v>40</v>
      </c>
      <c r="D45" s="10"/>
      <c r="E45" s="10">
        <v>10000</v>
      </c>
      <c r="F45" s="34">
        <f t="shared" si="2"/>
        <v>10000</v>
      </c>
      <c r="G45" s="29"/>
      <c r="H45" s="29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>
        <v>244</v>
      </c>
      <c r="B46" s="5"/>
      <c r="C46" s="16" t="s">
        <v>41</v>
      </c>
      <c r="D46" s="10">
        <v>2000</v>
      </c>
      <c r="E46" s="15">
        <v>30000</v>
      </c>
      <c r="F46" s="34">
        <f t="shared" si="2"/>
        <v>32000</v>
      </c>
      <c r="G46" s="29">
        <v>2000</v>
      </c>
      <c r="H46" s="29">
        <v>2000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25">
      <c r="A47">
        <v>244</v>
      </c>
      <c r="B47" s="5"/>
      <c r="C47" s="16" t="s">
        <v>42</v>
      </c>
      <c r="D47" s="10">
        <v>1439</v>
      </c>
      <c r="E47" s="10">
        <v>10000</v>
      </c>
      <c r="F47" s="34">
        <f t="shared" si="2"/>
        <v>11439</v>
      </c>
      <c r="G47" s="29">
        <v>1439</v>
      </c>
      <c r="H47" s="29">
        <v>1439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25">
      <c r="A48">
        <v>244</v>
      </c>
      <c r="B48" s="5"/>
      <c r="C48" s="16" t="s">
        <v>68</v>
      </c>
      <c r="D48" s="10"/>
      <c r="E48" s="10">
        <v>30000</v>
      </c>
      <c r="F48" s="34">
        <f t="shared" si="2"/>
        <v>30000</v>
      </c>
      <c r="G48" s="29"/>
      <c r="H48" s="29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25">
      <c r="A49">
        <v>244</v>
      </c>
      <c r="B49" s="5"/>
      <c r="C49" s="16" t="s">
        <v>43</v>
      </c>
      <c r="D49" s="10">
        <v>28400</v>
      </c>
      <c r="E49" s="10">
        <v>10000</v>
      </c>
      <c r="F49" s="34">
        <f t="shared" si="2"/>
        <v>38400</v>
      </c>
      <c r="G49" s="29">
        <v>28400</v>
      </c>
      <c r="H49" s="29">
        <v>28400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25">
      <c r="A50">
        <v>244</v>
      </c>
      <c r="B50" s="5"/>
      <c r="C50" s="16" t="s">
        <v>44</v>
      </c>
      <c r="D50" s="10">
        <v>3800</v>
      </c>
      <c r="E50" s="10"/>
      <c r="F50" s="34">
        <f t="shared" si="2"/>
        <v>3800</v>
      </c>
      <c r="G50" s="29">
        <v>3800</v>
      </c>
      <c r="H50" s="29">
        <v>3800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25">
      <c r="A51">
        <v>244</v>
      </c>
      <c r="B51" s="5"/>
      <c r="C51" s="16" t="s">
        <v>75</v>
      </c>
      <c r="D51" s="10"/>
      <c r="E51" s="10">
        <v>7000</v>
      </c>
      <c r="F51" s="34">
        <f t="shared" si="2"/>
        <v>7000</v>
      </c>
      <c r="G51" s="29"/>
      <c r="H51" s="2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25">
      <c r="A52">
        <v>244</v>
      </c>
      <c r="B52" s="5"/>
      <c r="C52" s="16" t="s">
        <v>76</v>
      </c>
      <c r="D52" s="10"/>
      <c r="E52" s="10">
        <v>30000</v>
      </c>
      <c r="F52" s="34">
        <f t="shared" si="2"/>
        <v>30000</v>
      </c>
      <c r="G52" s="29"/>
      <c r="H52" s="29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25">
      <c r="B53" s="42" t="s">
        <v>45</v>
      </c>
      <c r="C53" s="42"/>
      <c r="D53" s="7">
        <f>D54+D55+D56</f>
        <v>60900</v>
      </c>
      <c r="E53" s="7">
        <f t="shared" ref="E53:F53" si="25">E54+E55+E56</f>
        <v>0</v>
      </c>
      <c r="F53" s="7">
        <f t="shared" si="25"/>
        <v>60900</v>
      </c>
      <c r="G53" s="27">
        <f t="shared" ref="G53:H53" si="26">G54+G55+G56</f>
        <v>60900</v>
      </c>
      <c r="H53" s="27">
        <f t="shared" si="26"/>
        <v>60900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25">
      <c r="B54" s="5" t="s">
        <v>0</v>
      </c>
      <c r="C54" s="5" t="s">
        <v>31</v>
      </c>
      <c r="D54" s="6">
        <v>40330</v>
      </c>
      <c r="E54" s="6"/>
      <c r="F54" s="34">
        <f t="shared" si="2"/>
        <v>40330</v>
      </c>
      <c r="G54" s="26">
        <v>40330</v>
      </c>
      <c r="H54" s="26">
        <v>40330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25">
      <c r="B55" s="5" t="s">
        <v>3</v>
      </c>
      <c r="C55" s="5" t="s">
        <v>4</v>
      </c>
      <c r="D55" s="6">
        <v>17450</v>
      </c>
      <c r="E55" s="6"/>
      <c r="F55" s="34">
        <f t="shared" si="2"/>
        <v>17450</v>
      </c>
      <c r="G55" s="26">
        <v>17450</v>
      </c>
      <c r="H55" s="26">
        <v>17450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30" x14ac:dyDescent="0.25">
      <c r="A56">
        <v>244</v>
      </c>
      <c r="B56" s="5" t="s">
        <v>27</v>
      </c>
      <c r="C56" s="5" t="s">
        <v>29</v>
      </c>
      <c r="D56" s="6">
        <v>3120</v>
      </c>
      <c r="E56" s="6"/>
      <c r="F56" s="34">
        <f t="shared" si="2"/>
        <v>3120</v>
      </c>
      <c r="G56" s="26">
        <v>3120</v>
      </c>
      <c r="H56" s="26">
        <v>3120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25">
      <c r="B57" s="42" t="s">
        <v>46</v>
      </c>
      <c r="C57" s="42"/>
      <c r="D57" s="7">
        <f>D58+D59</f>
        <v>3500</v>
      </c>
      <c r="E57" s="7">
        <f>E58+E59</f>
        <v>15000</v>
      </c>
      <c r="F57" s="7">
        <f t="shared" ref="F57" si="27">F58+F59</f>
        <v>18500</v>
      </c>
      <c r="G57" s="27">
        <f t="shared" ref="G57:H57" si="28">G58+G59</f>
        <v>3500</v>
      </c>
      <c r="H57" s="27">
        <f t="shared" si="28"/>
        <v>3500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25">
      <c r="A58">
        <v>244</v>
      </c>
      <c r="B58" s="5" t="s">
        <v>18</v>
      </c>
      <c r="C58" s="5" t="s">
        <v>70</v>
      </c>
      <c r="D58" s="6">
        <v>3500</v>
      </c>
      <c r="E58" s="6">
        <v>10000</v>
      </c>
      <c r="F58" s="34">
        <f t="shared" si="2"/>
        <v>13500</v>
      </c>
      <c r="G58" s="26">
        <v>3500</v>
      </c>
      <c r="H58" s="26">
        <v>3500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30" x14ac:dyDescent="0.25">
      <c r="A59">
        <v>244</v>
      </c>
      <c r="B59" s="5" t="s">
        <v>27</v>
      </c>
      <c r="C59" s="5" t="s">
        <v>48</v>
      </c>
      <c r="D59" s="6"/>
      <c r="E59" s="6">
        <v>5000</v>
      </c>
      <c r="F59" s="34">
        <f t="shared" si="2"/>
        <v>5000</v>
      </c>
      <c r="G59" s="26"/>
      <c r="H59" s="26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25">
      <c r="B60" s="42" t="s">
        <v>47</v>
      </c>
      <c r="C60" s="42"/>
      <c r="D60" s="7">
        <f>D62+D61</f>
        <v>4000</v>
      </c>
      <c r="E60" s="7">
        <f t="shared" ref="E60:H60" si="29">E62+E61</f>
        <v>15000</v>
      </c>
      <c r="F60" s="7">
        <f t="shared" si="29"/>
        <v>19000</v>
      </c>
      <c r="G60" s="7">
        <f t="shared" si="29"/>
        <v>2000</v>
      </c>
      <c r="H60" s="7">
        <f t="shared" si="29"/>
        <v>2000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45" x14ac:dyDescent="0.25">
      <c r="A61">
        <v>244</v>
      </c>
      <c r="B61" s="5" t="s">
        <v>18</v>
      </c>
      <c r="C61" s="5" t="s">
        <v>71</v>
      </c>
      <c r="D61" s="6"/>
      <c r="E61" s="6">
        <f>8000+2000</f>
        <v>10000</v>
      </c>
      <c r="F61" s="34">
        <f t="shared" si="2"/>
        <v>10000</v>
      </c>
      <c r="G61" s="26"/>
      <c r="H61" s="2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30" x14ac:dyDescent="0.25">
      <c r="A62">
        <v>244</v>
      </c>
      <c r="B62" s="5" t="s">
        <v>27</v>
      </c>
      <c r="C62" s="5" t="s">
        <v>48</v>
      </c>
      <c r="D62" s="6">
        <v>4000</v>
      </c>
      <c r="E62" s="6">
        <v>5000</v>
      </c>
      <c r="F62" s="34">
        <f t="shared" si="2"/>
        <v>9000</v>
      </c>
      <c r="G62" s="26">
        <v>2000</v>
      </c>
      <c r="H62" s="26">
        <v>2000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25">
      <c r="B63" s="42" t="s">
        <v>49</v>
      </c>
      <c r="C63" s="42"/>
      <c r="D63" s="7">
        <f>D64</f>
        <v>1500</v>
      </c>
      <c r="E63" s="7">
        <f>E64</f>
        <v>0</v>
      </c>
      <c r="F63" s="7">
        <f t="shared" ref="F63" si="30">F64</f>
        <v>1500</v>
      </c>
      <c r="G63" s="27">
        <f t="shared" ref="G63:H63" si="31">G64</f>
        <v>1500</v>
      </c>
      <c r="H63" s="27">
        <f t="shared" si="31"/>
        <v>1500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45" x14ac:dyDescent="0.25">
      <c r="A64">
        <v>244</v>
      </c>
      <c r="B64" s="22" t="s">
        <v>27</v>
      </c>
      <c r="C64" s="22" t="s">
        <v>72</v>
      </c>
      <c r="D64" s="6">
        <v>1500</v>
      </c>
      <c r="E64" s="6"/>
      <c r="F64" s="34">
        <f t="shared" si="2"/>
        <v>1500</v>
      </c>
      <c r="G64" s="26">
        <v>1500</v>
      </c>
      <c r="H64" s="26">
        <v>1500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23.25" x14ac:dyDescent="0.25">
      <c r="A65" s="41" t="s">
        <v>98</v>
      </c>
      <c r="B65" s="45" t="s">
        <v>95</v>
      </c>
      <c r="C65" s="46"/>
      <c r="D65" s="6"/>
      <c r="E65" s="6">
        <v>100</v>
      </c>
      <c r="F65" s="34">
        <f t="shared" si="2"/>
        <v>100</v>
      </c>
      <c r="G65" s="26"/>
      <c r="H65" s="26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25">
      <c r="B66" s="42" t="s">
        <v>50</v>
      </c>
      <c r="C66" s="42"/>
      <c r="D66" s="7">
        <f>D67+D69+D70+D71</f>
        <v>51150</v>
      </c>
      <c r="E66" s="7">
        <f t="shared" ref="E66:F66" si="32">E67+E69+E70+E71</f>
        <v>173000</v>
      </c>
      <c r="F66" s="7">
        <f t="shared" si="32"/>
        <v>224150</v>
      </c>
      <c r="G66" s="27">
        <f t="shared" ref="G66:H66" si="33">G67</f>
        <v>51150</v>
      </c>
      <c r="H66" s="27">
        <f t="shared" si="33"/>
        <v>51150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25">
      <c r="B67" s="5" t="s">
        <v>18</v>
      </c>
      <c r="C67" s="5" t="s">
        <v>19</v>
      </c>
      <c r="D67" s="6">
        <f>D68</f>
        <v>51150</v>
      </c>
      <c r="E67" s="6"/>
      <c r="F67" s="34">
        <f t="shared" si="2"/>
        <v>51150</v>
      </c>
      <c r="G67" s="26">
        <f t="shared" ref="G67:H67" si="34">G68+G69+G70+G71+G73+G74+G75+G76+G77</f>
        <v>51150</v>
      </c>
      <c r="H67" s="26">
        <f t="shared" si="34"/>
        <v>51150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25">
      <c r="A68">
        <v>244</v>
      </c>
      <c r="B68" s="5"/>
      <c r="C68" s="16" t="s">
        <v>51</v>
      </c>
      <c r="D68" s="6">
        <v>51150</v>
      </c>
      <c r="E68" s="6"/>
      <c r="F68" s="34">
        <f t="shared" si="2"/>
        <v>51150</v>
      </c>
      <c r="G68" s="26">
        <v>51150</v>
      </c>
      <c r="H68" s="26">
        <v>51150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25">
      <c r="A69">
        <v>244</v>
      </c>
      <c r="B69" s="5" t="s">
        <v>77</v>
      </c>
      <c r="C69" s="17" t="s">
        <v>78</v>
      </c>
      <c r="D69" s="6"/>
      <c r="E69" s="6">
        <v>8000</v>
      </c>
      <c r="F69" s="34">
        <f t="shared" si="2"/>
        <v>8000</v>
      </c>
      <c r="G69" s="26"/>
      <c r="H69" s="26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45" x14ac:dyDescent="0.25">
      <c r="A70">
        <v>244</v>
      </c>
      <c r="B70" s="5" t="s">
        <v>18</v>
      </c>
      <c r="C70" s="5" t="s">
        <v>79</v>
      </c>
      <c r="D70" s="6"/>
      <c r="E70" s="6">
        <v>80000</v>
      </c>
      <c r="F70" s="34">
        <f t="shared" si="2"/>
        <v>80000</v>
      </c>
      <c r="G70" s="26"/>
      <c r="H70" s="2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30" x14ac:dyDescent="0.25">
      <c r="B71" s="5" t="s">
        <v>27</v>
      </c>
      <c r="C71" s="5" t="s">
        <v>28</v>
      </c>
      <c r="D71" s="6">
        <f>D72+D73+D74</f>
        <v>0</v>
      </c>
      <c r="E71" s="6">
        <f>E72+E73+E74</f>
        <v>85000</v>
      </c>
      <c r="F71" s="11">
        <f t="shared" ref="F71" si="35">F72+F73+F74</f>
        <v>85000</v>
      </c>
      <c r="G71" s="26"/>
      <c r="H71" s="26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24.75" x14ac:dyDescent="0.25">
      <c r="A72">
        <v>244</v>
      </c>
      <c r="B72" s="5"/>
      <c r="C72" s="16" t="s">
        <v>80</v>
      </c>
      <c r="D72" s="6"/>
      <c r="E72" s="10">
        <v>40000</v>
      </c>
      <c r="F72" s="34">
        <f t="shared" si="2"/>
        <v>40000</v>
      </c>
      <c r="G72" s="26"/>
      <c r="H72" s="26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25">
      <c r="A73">
        <v>244</v>
      </c>
      <c r="B73" s="5"/>
      <c r="C73" s="16" t="s">
        <v>81</v>
      </c>
      <c r="D73" s="6"/>
      <c r="E73" s="10">
        <v>40000</v>
      </c>
      <c r="F73" s="34">
        <f t="shared" si="2"/>
        <v>40000</v>
      </c>
      <c r="G73" s="26"/>
      <c r="H73" s="26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24.75" x14ac:dyDescent="0.25">
      <c r="A74">
        <v>244</v>
      </c>
      <c r="B74" s="5"/>
      <c r="C74" s="16" t="s">
        <v>92</v>
      </c>
      <c r="D74" s="6"/>
      <c r="E74" s="10">
        <v>5000</v>
      </c>
      <c r="F74" s="34">
        <f t="shared" si="2"/>
        <v>5000</v>
      </c>
      <c r="G74" s="26"/>
      <c r="H74" s="26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idden="1" x14ac:dyDescent="0.25">
      <c r="B75" s="5"/>
      <c r="C75" s="16"/>
      <c r="D75" s="6"/>
      <c r="E75" s="6"/>
      <c r="F75" s="34">
        <f t="shared" si="2"/>
        <v>0</v>
      </c>
      <c r="G75" s="26"/>
      <c r="H75" s="26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5" customHeight="1" x14ac:dyDescent="0.25">
      <c r="B76" s="47" t="s">
        <v>96</v>
      </c>
      <c r="C76" s="48"/>
      <c r="D76" s="7">
        <v>5000</v>
      </c>
      <c r="E76" s="7">
        <v>-5000</v>
      </c>
      <c r="F76" s="4">
        <f t="shared" si="2"/>
        <v>0</v>
      </c>
      <c r="G76" s="26"/>
      <c r="H76" s="26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5" customHeight="1" x14ac:dyDescent="0.25">
      <c r="B77" s="5"/>
      <c r="C77" s="20" t="s">
        <v>97</v>
      </c>
      <c r="D77" s="7">
        <v>59770</v>
      </c>
      <c r="E77" s="7">
        <v>-59770</v>
      </c>
      <c r="F77" s="4">
        <f t="shared" ref="F77:F106" si="36">D77+E77</f>
        <v>0</v>
      </c>
      <c r="G77" s="26"/>
      <c r="H77" s="26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25">
      <c r="B78" s="42" t="s">
        <v>52</v>
      </c>
      <c r="C78" s="42"/>
      <c r="D78" s="7">
        <f>D79+D83+D89+D87+D86+D88</f>
        <v>714509</v>
      </c>
      <c r="E78" s="7">
        <f>E79+E83+E89+E87+E86+E88</f>
        <v>23740</v>
      </c>
      <c r="F78" s="7">
        <f t="shared" ref="F78" si="37">F79+F83+F89+F87+F86+F88</f>
        <v>738249</v>
      </c>
      <c r="G78" s="27">
        <f t="shared" ref="G78:H78" si="38">G79+G83+G89+G87</f>
        <v>714509</v>
      </c>
      <c r="H78" s="27">
        <f t="shared" si="38"/>
        <v>111509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25">
      <c r="B79" s="5" t="s">
        <v>10</v>
      </c>
      <c r="C79" s="5" t="s">
        <v>82</v>
      </c>
      <c r="D79" s="6">
        <f>D80+D81+D82</f>
        <v>698789</v>
      </c>
      <c r="E79" s="6">
        <f t="shared" ref="E79:F79" si="39">E80+E81+E82</f>
        <v>500</v>
      </c>
      <c r="F79" s="11">
        <f t="shared" si="39"/>
        <v>699289</v>
      </c>
      <c r="G79" s="26">
        <f t="shared" ref="G79:H79" si="40">G80+G81+G82</f>
        <v>698789</v>
      </c>
      <c r="H79" s="26">
        <f t="shared" si="40"/>
        <v>95789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25">
      <c r="A80">
        <v>244</v>
      </c>
      <c r="B80" s="5"/>
      <c r="C80" s="16" t="s">
        <v>11</v>
      </c>
      <c r="D80" s="10">
        <v>27010</v>
      </c>
      <c r="E80" s="10"/>
      <c r="F80" s="34">
        <f t="shared" si="36"/>
        <v>27010</v>
      </c>
      <c r="G80" s="29">
        <v>27010</v>
      </c>
      <c r="H80" s="29">
        <v>27010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25">
      <c r="A81">
        <v>244</v>
      </c>
      <c r="B81" s="5"/>
      <c r="C81" s="16" t="s">
        <v>12</v>
      </c>
      <c r="D81" s="10">
        <v>2630</v>
      </c>
      <c r="E81" s="10">
        <v>500</v>
      </c>
      <c r="F81" s="34">
        <f t="shared" si="36"/>
        <v>3130</v>
      </c>
      <c r="G81" s="29">
        <v>2630</v>
      </c>
      <c r="H81" s="29">
        <v>2630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25">
      <c r="A82">
        <v>244</v>
      </c>
      <c r="B82" s="5"/>
      <c r="C82" s="16" t="s">
        <v>53</v>
      </c>
      <c r="D82" s="10">
        <v>669149</v>
      </c>
      <c r="E82" s="10"/>
      <c r="F82" s="34">
        <f t="shared" si="36"/>
        <v>669149</v>
      </c>
      <c r="G82" s="29">
        <v>669149</v>
      </c>
      <c r="H82" s="29">
        <v>66149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25">
      <c r="B83" s="5" t="s">
        <v>13</v>
      </c>
      <c r="C83" s="17" t="s">
        <v>14</v>
      </c>
      <c r="D83" s="6">
        <f>D84+D85</f>
        <v>6960</v>
      </c>
      <c r="E83" s="6">
        <f t="shared" ref="E83:F83" si="41">E84+E85</f>
        <v>0</v>
      </c>
      <c r="F83" s="11">
        <f t="shared" si="41"/>
        <v>6960</v>
      </c>
      <c r="G83" s="26">
        <f>G84+G85</f>
        <v>6960</v>
      </c>
      <c r="H83" s="26">
        <f>H84+H85</f>
        <v>6960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25">
      <c r="A84">
        <v>242</v>
      </c>
      <c r="B84" s="5"/>
      <c r="C84" s="16" t="s">
        <v>15</v>
      </c>
      <c r="D84" s="12">
        <v>700</v>
      </c>
      <c r="E84" s="12"/>
      <c r="F84" s="34">
        <f t="shared" si="36"/>
        <v>700</v>
      </c>
      <c r="G84" s="32">
        <v>700</v>
      </c>
      <c r="H84" s="32">
        <v>700</v>
      </c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25">
      <c r="A85">
        <v>244</v>
      </c>
      <c r="B85" s="5"/>
      <c r="C85" s="16" t="s">
        <v>54</v>
      </c>
      <c r="D85" s="12">
        <v>6260</v>
      </c>
      <c r="E85" s="12"/>
      <c r="F85" s="34">
        <f t="shared" si="36"/>
        <v>6260</v>
      </c>
      <c r="G85" s="32">
        <v>6260</v>
      </c>
      <c r="H85" s="32">
        <v>6260</v>
      </c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30" x14ac:dyDescent="0.25">
      <c r="A86">
        <v>244</v>
      </c>
      <c r="B86" s="17" t="s">
        <v>18</v>
      </c>
      <c r="C86" s="17" t="s">
        <v>86</v>
      </c>
      <c r="D86" s="18"/>
      <c r="E86" s="18">
        <v>11000</v>
      </c>
      <c r="F86" s="34">
        <f t="shared" si="36"/>
        <v>11000</v>
      </c>
      <c r="G86" s="33"/>
      <c r="H86" s="33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30" x14ac:dyDescent="0.25">
      <c r="A87">
        <v>244</v>
      </c>
      <c r="B87" s="5" t="s">
        <v>22</v>
      </c>
      <c r="C87" s="17" t="s">
        <v>57</v>
      </c>
      <c r="D87" s="18">
        <v>6760</v>
      </c>
      <c r="E87" s="18">
        <v>-3760</v>
      </c>
      <c r="F87" s="34">
        <f t="shared" si="36"/>
        <v>3000</v>
      </c>
      <c r="G87" s="33">
        <v>6760</v>
      </c>
      <c r="H87" s="33">
        <v>6760</v>
      </c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30" x14ac:dyDescent="0.25">
      <c r="A88">
        <v>244</v>
      </c>
      <c r="B88" s="21" t="s">
        <v>73</v>
      </c>
      <c r="C88" s="21" t="s">
        <v>89</v>
      </c>
      <c r="D88" s="18"/>
      <c r="E88" s="18"/>
      <c r="F88" s="34">
        <f t="shared" si="36"/>
        <v>0</v>
      </c>
      <c r="G88" s="33"/>
      <c r="H88" s="33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30" x14ac:dyDescent="0.25">
      <c r="B89" s="5" t="s">
        <v>27</v>
      </c>
      <c r="C89" s="5" t="s">
        <v>55</v>
      </c>
      <c r="D89" s="6">
        <f>D90+D91+D92+D93+D94</f>
        <v>2000</v>
      </c>
      <c r="E89" s="6">
        <f>E90+E91+E92+E93+E94</f>
        <v>16000</v>
      </c>
      <c r="F89" s="11">
        <f t="shared" ref="F89" si="42">F90+F91+F92+F93+F94</f>
        <v>18000</v>
      </c>
      <c r="G89" s="26">
        <f t="shared" ref="G89:H89" si="43">G90</f>
        <v>2000</v>
      </c>
      <c r="H89" s="26">
        <f t="shared" si="43"/>
        <v>2000</v>
      </c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25">
      <c r="A90">
        <v>244</v>
      </c>
      <c r="B90" s="5"/>
      <c r="C90" s="16" t="s">
        <v>87</v>
      </c>
      <c r="D90" s="10">
        <v>2000</v>
      </c>
      <c r="E90" s="10"/>
      <c r="F90" s="34">
        <f t="shared" si="36"/>
        <v>2000</v>
      </c>
      <c r="G90" s="29">
        <v>2000</v>
      </c>
      <c r="H90" s="29">
        <v>2000</v>
      </c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24.75" x14ac:dyDescent="0.25">
      <c r="A91">
        <v>244</v>
      </c>
      <c r="B91" s="5"/>
      <c r="C91" s="16" t="s">
        <v>85</v>
      </c>
      <c r="D91" s="6"/>
      <c r="E91" s="6">
        <v>11000</v>
      </c>
      <c r="F91" s="34">
        <f t="shared" si="36"/>
        <v>11000</v>
      </c>
      <c r="G91" s="26"/>
      <c r="H91" s="26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25">
      <c r="A92">
        <v>244</v>
      </c>
      <c r="B92" s="5"/>
      <c r="C92" s="16" t="s">
        <v>40</v>
      </c>
      <c r="D92" s="6"/>
      <c r="E92" s="6">
        <v>5000</v>
      </c>
      <c r="F92" s="34">
        <f t="shared" si="36"/>
        <v>5000</v>
      </c>
      <c r="G92" s="26"/>
      <c r="H92" s="26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idden="1" x14ac:dyDescent="0.25">
      <c r="B93" s="5"/>
      <c r="C93" s="16" t="s">
        <v>88</v>
      </c>
      <c r="D93" s="6"/>
      <c r="E93" s="6"/>
      <c r="F93" s="34">
        <f t="shared" si="36"/>
        <v>0</v>
      </c>
      <c r="G93" s="26"/>
      <c r="H93" s="26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idden="1" x14ac:dyDescent="0.25">
      <c r="B94" s="5"/>
      <c r="C94" s="16" t="s">
        <v>90</v>
      </c>
      <c r="D94" s="6"/>
      <c r="E94" s="6"/>
      <c r="F94" s="34">
        <f t="shared" si="36"/>
        <v>0</v>
      </c>
      <c r="G94" s="26"/>
      <c r="H94" s="26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25">
      <c r="B95" s="42" t="s">
        <v>56</v>
      </c>
      <c r="C95" s="42"/>
      <c r="D95" s="7">
        <v>138222</v>
      </c>
      <c r="E95" s="7"/>
      <c r="F95" s="11">
        <v>138222</v>
      </c>
      <c r="G95" s="27">
        <v>138222</v>
      </c>
      <c r="H95" s="27">
        <v>127777</v>
      </c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25">
      <c r="B96" s="42" t="s">
        <v>58</v>
      </c>
      <c r="C96" s="42"/>
      <c r="D96" s="7">
        <v>2000</v>
      </c>
      <c r="E96" s="11">
        <v>8000</v>
      </c>
      <c r="F96" s="4">
        <f t="shared" si="36"/>
        <v>10000</v>
      </c>
      <c r="G96" s="27">
        <v>2000</v>
      </c>
      <c r="H96" s="27">
        <v>2000</v>
      </c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9" x14ac:dyDescent="0.25">
      <c r="B97" s="43" t="s">
        <v>59</v>
      </c>
      <c r="C97" s="43"/>
      <c r="D97" s="7">
        <f>D98+D99+D103+D100+D101+D102</f>
        <v>124768</v>
      </c>
      <c r="E97" s="7">
        <f>E98+E99+E100+E101+E102+E103</f>
        <v>118530</v>
      </c>
      <c r="F97" s="7">
        <f t="shared" ref="F97" si="44">F98+F99+F103+F100+F101+F102</f>
        <v>243298</v>
      </c>
      <c r="G97" s="27">
        <f t="shared" ref="G97:H97" si="45">G98+G99+G103</f>
        <v>124768</v>
      </c>
      <c r="H97" s="27">
        <f t="shared" si="45"/>
        <v>124768</v>
      </c>
      <c r="I97" s="2"/>
    </row>
    <row r="98" spans="1:9" ht="30" x14ac:dyDescent="0.25">
      <c r="B98" s="5" t="s">
        <v>0</v>
      </c>
      <c r="C98" s="5" t="s">
        <v>84</v>
      </c>
      <c r="D98" s="6">
        <v>91988</v>
      </c>
      <c r="E98" s="6"/>
      <c r="F98" s="34">
        <f t="shared" si="36"/>
        <v>91988</v>
      </c>
      <c r="G98" s="26">
        <v>91988</v>
      </c>
      <c r="H98" s="26">
        <v>91988</v>
      </c>
      <c r="I98" s="2"/>
    </row>
    <row r="99" spans="1:9" x14ac:dyDescent="0.25">
      <c r="B99" s="5" t="s">
        <v>3</v>
      </c>
      <c r="C99" s="5" t="s">
        <v>4</v>
      </c>
      <c r="D99" s="6">
        <v>27780</v>
      </c>
      <c r="E99" s="6"/>
      <c r="F99" s="34">
        <f t="shared" si="36"/>
        <v>27780</v>
      </c>
      <c r="G99" s="26">
        <v>27780</v>
      </c>
      <c r="H99" s="26">
        <v>27780</v>
      </c>
      <c r="I99" s="2"/>
    </row>
    <row r="100" spans="1:9" ht="30" x14ac:dyDescent="0.25">
      <c r="B100" s="5" t="s">
        <v>0</v>
      </c>
      <c r="C100" s="5" t="s">
        <v>83</v>
      </c>
      <c r="D100" s="7"/>
      <c r="E100" s="38">
        <v>45906</v>
      </c>
      <c r="F100" s="34">
        <f t="shared" si="36"/>
        <v>45906</v>
      </c>
      <c r="G100" s="26"/>
      <c r="H100" s="26"/>
      <c r="I100" s="2"/>
    </row>
    <row r="101" spans="1:9" x14ac:dyDescent="0.25">
      <c r="B101" s="5" t="s">
        <v>3</v>
      </c>
      <c r="C101" s="5" t="s">
        <v>4</v>
      </c>
      <c r="D101" s="7"/>
      <c r="E101" s="38">
        <v>13864</v>
      </c>
      <c r="F101" s="34">
        <f t="shared" si="36"/>
        <v>13864</v>
      </c>
      <c r="G101" s="26"/>
      <c r="H101" s="26"/>
      <c r="I101" s="2"/>
    </row>
    <row r="102" spans="1:9" ht="30" x14ac:dyDescent="0.25">
      <c r="A102">
        <v>244</v>
      </c>
      <c r="B102" s="5" t="s">
        <v>22</v>
      </c>
      <c r="C102" s="17" t="s">
        <v>57</v>
      </c>
      <c r="D102" s="7"/>
      <c r="E102" s="6">
        <v>3760</v>
      </c>
      <c r="F102" s="34">
        <f t="shared" si="36"/>
        <v>3760</v>
      </c>
      <c r="G102" s="26"/>
      <c r="H102" s="26"/>
      <c r="I102" s="2"/>
    </row>
    <row r="103" spans="1:9" ht="30" x14ac:dyDescent="0.25">
      <c r="A103">
        <v>244</v>
      </c>
      <c r="B103" s="5" t="s">
        <v>27</v>
      </c>
      <c r="C103" s="5" t="s">
        <v>28</v>
      </c>
      <c r="D103" s="6">
        <f>D104+D105</f>
        <v>5000</v>
      </c>
      <c r="E103" s="6">
        <f t="shared" ref="E103:F103" si="46">E104+E105</f>
        <v>55000</v>
      </c>
      <c r="F103" s="11">
        <f t="shared" si="46"/>
        <v>60000</v>
      </c>
      <c r="G103" s="26">
        <f t="shared" ref="G103:H103" si="47">G104+G105</f>
        <v>5000</v>
      </c>
      <c r="H103" s="26">
        <f t="shared" si="47"/>
        <v>5000</v>
      </c>
      <c r="I103" s="2"/>
    </row>
    <row r="104" spans="1:9" x14ac:dyDescent="0.25">
      <c r="A104">
        <v>244</v>
      </c>
      <c r="B104" s="19"/>
      <c r="C104" s="23" t="s">
        <v>40</v>
      </c>
      <c r="D104" s="10">
        <v>2000</v>
      </c>
      <c r="E104" s="10">
        <v>15000</v>
      </c>
      <c r="F104" s="34">
        <f t="shared" si="36"/>
        <v>17000</v>
      </c>
      <c r="G104" s="29">
        <v>2000</v>
      </c>
      <c r="H104" s="29">
        <v>2000</v>
      </c>
      <c r="I104" s="2"/>
    </row>
    <row r="105" spans="1:9" x14ac:dyDescent="0.25">
      <c r="A105">
        <v>244</v>
      </c>
      <c r="B105" s="19"/>
      <c r="C105" s="23" t="s">
        <v>60</v>
      </c>
      <c r="D105" s="10">
        <v>3000</v>
      </c>
      <c r="E105" s="10">
        <v>40000</v>
      </c>
      <c r="F105" s="34">
        <f t="shared" si="36"/>
        <v>43000</v>
      </c>
      <c r="G105" s="29">
        <v>3000</v>
      </c>
      <c r="H105" s="29">
        <v>3000</v>
      </c>
      <c r="I105" s="2"/>
    </row>
    <row r="106" spans="1:9" x14ac:dyDescent="0.25">
      <c r="B106" s="43" t="s">
        <v>61</v>
      </c>
      <c r="C106" s="43"/>
      <c r="D106" s="6"/>
      <c r="E106" s="6"/>
      <c r="F106" s="34">
        <f t="shared" si="36"/>
        <v>0</v>
      </c>
      <c r="G106" s="26">
        <v>84566</v>
      </c>
      <c r="H106" s="26">
        <v>169532</v>
      </c>
      <c r="I106" s="2"/>
    </row>
    <row r="107" spans="1:9" x14ac:dyDescent="0.25">
      <c r="B107" s="19"/>
      <c r="C107" s="19" t="s">
        <v>62</v>
      </c>
      <c r="D107" s="6">
        <f>D2+D5+D32+D33+D53+D57+D60+D63+D66+D65+D76+D77+D78+D95+D96+D97</f>
        <v>3435540</v>
      </c>
      <c r="E107" s="6">
        <f>E2+E5+E32+E33+E53+E57+E60+E63+E66+E65+E76+E77+E78+E95+E96+E97</f>
        <v>537932.21</v>
      </c>
      <c r="F107" s="6">
        <f>F2+F5+F32+F33+F53+F57+F60+F63+F66+F65+F76+F77+F78+F95+F96+F97</f>
        <v>3973472.21</v>
      </c>
      <c r="G107" s="26">
        <f>G2+G5+G6+G32+G33+G53+G57+G60+G63+G66+G78+G95+G96+G97+G106</f>
        <v>3770061</v>
      </c>
      <c r="H107" s="26">
        <f>H2+H5+H6+H32+H33+H53+H57+H60+H63+H66+H78+H95+H96+H97+H106</f>
        <v>3127812</v>
      </c>
      <c r="I107" s="2"/>
    </row>
    <row r="108" spans="1:9" x14ac:dyDescent="0.25">
      <c r="C108" s="39"/>
      <c r="D108" s="2">
        <v>3435540</v>
      </c>
      <c r="E108" s="3">
        <v>537932.21</v>
      </c>
      <c r="F108" s="3">
        <f>D108+E108</f>
        <v>3973472.21</v>
      </c>
      <c r="G108" s="2"/>
      <c r="H108" s="2"/>
      <c r="I108" s="2"/>
    </row>
    <row r="109" spans="1:9" x14ac:dyDescent="0.25">
      <c r="D109" s="2">
        <f>D107-D108</f>
        <v>0</v>
      </c>
      <c r="E109" s="2">
        <f>E107-E108</f>
        <v>0</v>
      </c>
      <c r="F109" s="2">
        <f>F107-F108</f>
        <v>0</v>
      </c>
      <c r="G109" s="2"/>
      <c r="H109" s="2"/>
      <c r="I109" s="2"/>
    </row>
    <row r="110" spans="1:9" x14ac:dyDescent="0.25">
      <c r="D110" s="2"/>
      <c r="E110" s="2"/>
      <c r="F110" s="2"/>
      <c r="G110" s="2"/>
      <c r="H110" s="2"/>
    </row>
    <row r="111" spans="1:9" x14ac:dyDescent="0.25">
      <c r="D111" s="2"/>
      <c r="E111" s="2"/>
      <c r="F111" s="2"/>
      <c r="G111" s="2"/>
      <c r="H111" s="2"/>
    </row>
    <row r="112" spans="1:9" x14ac:dyDescent="0.25">
      <c r="D112" s="2"/>
      <c r="E112" s="2"/>
      <c r="F112" s="2"/>
      <c r="G112" s="2"/>
      <c r="H112" s="2"/>
    </row>
    <row r="113" spans="4:8" x14ac:dyDescent="0.25">
      <c r="D113" s="2"/>
      <c r="E113" s="2"/>
      <c r="F113" s="2"/>
      <c r="G113" s="2"/>
      <c r="H113" s="2"/>
    </row>
    <row r="114" spans="4:8" x14ac:dyDescent="0.25">
      <c r="D114" s="2"/>
      <c r="E114" s="2"/>
      <c r="F114" s="2"/>
      <c r="G114" s="2"/>
      <c r="H114" s="2"/>
    </row>
    <row r="115" spans="4:8" x14ac:dyDescent="0.25">
      <c r="D115" s="2"/>
      <c r="E115" s="2"/>
      <c r="F115" s="2"/>
      <c r="G115" s="2"/>
      <c r="H115" s="2"/>
    </row>
    <row r="116" spans="4:8" x14ac:dyDescent="0.25">
      <c r="D116" s="2"/>
      <c r="E116" s="2"/>
      <c r="F116" s="2"/>
      <c r="G116" s="2"/>
      <c r="H116" s="2"/>
    </row>
    <row r="117" spans="4:8" x14ac:dyDescent="0.25">
      <c r="D117" s="2"/>
      <c r="E117" s="2"/>
      <c r="F117" s="2"/>
      <c r="G117" s="2"/>
      <c r="H117" s="2"/>
    </row>
    <row r="118" spans="4:8" x14ac:dyDescent="0.25">
      <c r="D118" s="2"/>
      <c r="E118" s="2"/>
      <c r="F118" s="2"/>
      <c r="G118" s="2"/>
      <c r="H118" s="2"/>
    </row>
    <row r="119" spans="4:8" x14ac:dyDescent="0.25">
      <c r="D119" s="2"/>
      <c r="E119" s="2"/>
      <c r="F119" s="2"/>
      <c r="G119" s="2"/>
      <c r="H119" s="2"/>
    </row>
    <row r="120" spans="4:8" x14ac:dyDescent="0.25">
      <c r="D120" s="2"/>
      <c r="E120" s="2"/>
      <c r="F120" s="2"/>
      <c r="G120" s="2"/>
      <c r="H120" s="2"/>
    </row>
    <row r="121" spans="4:8" x14ac:dyDescent="0.25">
      <c r="D121" s="2"/>
      <c r="E121" s="2"/>
      <c r="F121" s="2"/>
      <c r="G121" s="2"/>
      <c r="H121" s="2"/>
    </row>
  </sheetData>
  <mergeCells count="16">
    <mergeCell ref="B97:C97"/>
    <mergeCell ref="B106:C106"/>
    <mergeCell ref="B63:C63"/>
    <mergeCell ref="B66:C66"/>
    <mergeCell ref="B78:C78"/>
    <mergeCell ref="B95:C95"/>
    <mergeCell ref="B96:C96"/>
    <mergeCell ref="B65:C65"/>
    <mergeCell ref="B76:C76"/>
    <mergeCell ref="B57:C57"/>
    <mergeCell ref="B60:C60"/>
    <mergeCell ref="B2:C2"/>
    <mergeCell ref="B5:C5"/>
    <mergeCell ref="B32:C32"/>
    <mergeCell ref="B33:C33"/>
    <mergeCell ref="B53:C53"/>
  </mergeCells>
  <pageMargins left="0.25" right="0.25" top="0.75" bottom="0.75" header="0.3" footer="0.3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2017-03-10T03:07:14Z</cp:lastPrinted>
  <dcterms:created xsi:type="dcterms:W3CDTF">2017-03-09T04:34:51Z</dcterms:created>
  <dcterms:modified xsi:type="dcterms:W3CDTF">2017-03-11T04:20:37Z</dcterms:modified>
</cp:coreProperties>
</file>