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 ресурсное обеспечение" sheetId="1" r:id="rId1"/>
    <sheet name="Приложение 1" sheetId="2" r:id="rId2"/>
  </sheets>
  <calcPr calcId="124519" iterateDelta="1E-4"/>
</workbook>
</file>

<file path=xl/calcChain.xml><?xml version="1.0" encoding="utf-8"?>
<calcChain xmlns="http://schemas.openxmlformats.org/spreadsheetml/2006/main">
  <c r="I24" i="1"/>
  <c r="I44"/>
  <c r="I46"/>
  <c r="I26"/>
  <c r="I21" s="1"/>
  <c r="R13" i="2"/>
  <c r="Q13"/>
  <c r="P13"/>
  <c r="N13"/>
  <c r="J21" i="1"/>
  <c r="J20"/>
  <c r="I20"/>
  <c r="H20" l="1"/>
  <c r="H24"/>
  <c r="H19" s="1"/>
  <c r="J24"/>
  <c r="J19" s="1"/>
  <c r="I23" l="1"/>
  <c r="I19"/>
  <c r="H26"/>
  <c r="H21" s="1"/>
  <c r="P17" i="2" l="1"/>
  <c r="P11"/>
  <c r="R17" l="1"/>
  <c r="Q17"/>
  <c r="O17"/>
  <c r="N17"/>
  <c r="R16"/>
  <c r="Q16"/>
  <c r="Q14" s="1"/>
  <c r="Q7" s="1"/>
  <c r="P16"/>
  <c r="P14" s="1"/>
  <c r="P7" s="1"/>
  <c r="N16"/>
  <c r="R12"/>
  <c r="Q12"/>
  <c r="P12"/>
  <c r="P9" s="1"/>
  <c r="P8" s="1"/>
  <c r="O12"/>
  <c r="N12"/>
  <c r="R11"/>
  <c r="Q11"/>
  <c r="Q9" s="1"/>
  <c r="Q8" s="1"/>
  <c r="O11"/>
  <c r="O13"/>
  <c r="R9" l="1"/>
  <c r="R8" s="1"/>
  <c r="R6" s="1"/>
  <c r="R14"/>
  <c r="R7" s="1"/>
  <c r="O9"/>
  <c r="O8" s="1"/>
  <c r="N14"/>
  <c r="N7" s="1"/>
  <c r="Q6"/>
  <c r="P6"/>
  <c r="G26" i="1"/>
  <c r="G44" l="1"/>
  <c r="O16" i="2" s="1"/>
  <c r="O14" s="1"/>
  <c r="O7" s="1"/>
  <c r="O6" s="1"/>
  <c r="F24" i="1" l="1"/>
  <c r="N11" i="2" s="1"/>
  <c r="N9" s="1"/>
  <c r="F26" i="1"/>
  <c r="N8" i="2" l="1"/>
  <c r="N6" s="1"/>
  <c r="G28" i="1"/>
  <c r="F28"/>
  <c r="F48" l="1"/>
  <c r="F39" l="1"/>
  <c r="J39"/>
  <c r="J14" s="1"/>
  <c r="I39"/>
  <c r="I14" s="1"/>
  <c r="H39"/>
  <c r="H14" s="1"/>
  <c r="G39"/>
  <c r="K39" l="1"/>
  <c r="F20"/>
  <c r="K20" s="1"/>
  <c r="E22"/>
  <c r="E21"/>
  <c r="E20"/>
  <c r="J22"/>
  <c r="J17" s="1"/>
  <c r="I22"/>
  <c r="H22"/>
  <c r="G22"/>
  <c r="F22"/>
  <c r="G21"/>
  <c r="F21"/>
  <c r="G20"/>
  <c r="G19"/>
  <c r="G14" s="1"/>
  <c r="F19"/>
  <c r="E19"/>
  <c r="E41"/>
  <c r="E40"/>
  <c r="E15" s="1"/>
  <c r="J41"/>
  <c r="I41"/>
  <c r="H41"/>
  <c r="G41"/>
  <c r="F41"/>
  <c r="J40"/>
  <c r="J15" s="1"/>
  <c r="I40"/>
  <c r="H40"/>
  <c r="G40"/>
  <c r="F40"/>
  <c r="E39"/>
  <c r="J42"/>
  <c r="I17" s="1"/>
  <c r="I42"/>
  <c r="H42"/>
  <c r="G17" s="1"/>
  <c r="G42"/>
  <c r="F42"/>
  <c r="E17" s="1"/>
  <c r="E42"/>
  <c r="H48"/>
  <c r="I48"/>
  <c r="J48"/>
  <c r="F17" l="1"/>
  <c r="H17"/>
  <c r="E16"/>
  <c r="I15"/>
  <c r="G15"/>
  <c r="H18"/>
  <c r="E14"/>
  <c r="H15"/>
  <c r="J16"/>
  <c r="F18"/>
  <c r="F14"/>
  <c r="F15"/>
  <c r="G16"/>
  <c r="I16"/>
  <c r="K21"/>
  <c r="H16"/>
  <c r="K19"/>
  <c r="F16"/>
  <c r="G38"/>
  <c r="G48"/>
  <c r="E48"/>
  <c r="J43"/>
  <c r="I43"/>
  <c r="H43"/>
  <c r="G43"/>
  <c r="F43"/>
  <c r="E43"/>
  <c r="H13" l="1"/>
  <c r="K15"/>
  <c r="F13"/>
  <c r="K14"/>
  <c r="K16"/>
  <c r="I38"/>
  <c r="F38"/>
  <c r="E38"/>
  <c r="H38"/>
  <c r="J38"/>
  <c r="J23"/>
  <c r="H23"/>
  <c r="G23"/>
  <c r="F23"/>
  <c r="E23"/>
  <c r="K38" l="1"/>
  <c r="J28"/>
  <c r="I28"/>
  <c r="H28"/>
  <c r="E28"/>
  <c r="J18"/>
  <c r="I18"/>
  <c r="G18"/>
  <c r="E18"/>
  <c r="J33"/>
  <c r="I33"/>
  <c r="H33"/>
  <c r="G33"/>
  <c r="E33"/>
  <c r="J13"/>
  <c r="I13"/>
  <c r="G13"/>
  <c r="E13"/>
  <c r="K13" l="1"/>
  <c r="K18"/>
</calcChain>
</file>

<file path=xl/comments1.xml><?xml version="1.0" encoding="utf-8"?>
<comments xmlns="http://schemas.openxmlformats.org/spreadsheetml/2006/main">
  <authors>
    <author>Автор</author>
  </authors>
  <commentList>
    <comment ref="G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отразили по другой МП 97,2
</t>
        </r>
      </text>
    </comment>
  </commentList>
</comments>
</file>

<file path=xl/sharedStrings.xml><?xml version="1.0" encoding="utf-8"?>
<sst xmlns="http://schemas.openxmlformats.org/spreadsheetml/2006/main" count="168" uniqueCount="78">
  <si>
    <t>№п/п</t>
  </si>
  <si>
    <t xml:space="preserve"> Статус</t>
  </si>
  <si>
    <t xml:space="preserve"> Наименование муниципальной программы, подпрограммы, основного мероприятия</t>
  </si>
  <si>
    <t>Источники финансирования</t>
  </si>
  <si>
    <t xml:space="preserve"> оценка расходов , тыс. руб.</t>
  </si>
  <si>
    <t xml:space="preserve"> Всего</t>
  </si>
  <si>
    <t>средства  планируемые к привлечению из республиканского бюджета</t>
  </si>
  <si>
    <t xml:space="preserve"> средства  бюджета МО "Усть-Коксинский район"РА</t>
  </si>
  <si>
    <t xml:space="preserve"> иные источники</t>
  </si>
  <si>
    <t>средства  планируемые к привлечению из Федерального бюджета</t>
  </si>
  <si>
    <t>Муниципальная программа</t>
  </si>
  <si>
    <t>Управление муниципальными финансами и имуществом МО "Усть-Коксинский район" Республики Алтай</t>
  </si>
  <si>
    <t>Повышение   качества управления муниципальными финансами МО «Усть-Коксинский район» Республики Алтай</t>
  </si>
  <si>
    <t xml:space="preserve">Обеспечение сбалансированности     и устойчивости бюджета МО «Усть-Коксинский район» Республики Алтай. 
</t>
  </si>
  <si>
    <t xml:space="preserve">Повышение качества финансового менеджмента главных распорядителей средств бюджета МО «Усть-Коксинский район» Республики Алтай </t>
  </si>
  <si>
    <t>Формирование эффективной системы управления и распоряжения муниципальным имуществом</t>
  </si>
  <si>
    <t>Повышение эффективности использования земельных участков.</t>
  </si>
  <si>
    <t xml:space="preserve">Прогнозная (справочная) оценка ресурсного обеспечения реализации муниципальной программы  </t>
  </si>
  <si>
    <t>за счет всех источников финансирования</t>
  </si>
  <si>
    <t>Администратор муниципальной программы</t>
  </si>
  <si>
    <t xml:space="preserve">Наименование муниципальной программы "Управление муниципальными финансами и муниципальным имуществом </t>
  </si>
  <si>
    <t>МО "Усть-Коксинский район" Республики Алтай"</t>
  </si>
  <si>
    <t xml:space="preserve">Администрация МО "Усть-Коксинскйи район" </t>
  </si>
  <si>
    <t>Повышение качества управления муниципальным имуществом МО «Усть-Коксинский район» Республики Алтай».</t>
  </si>
  <si>
    <t xml:space="preserve"> Подпрограмма </t>
  </si>
  <si>
    <t xml:space="preserve">Ресурсное обеспечение реализации муниципальной программы за счет средств местного бюджета </t>
  </si>
  <si>
    <t>Администратор, соисполнитель</t>
  </si>
  <si>
    <t>Код муниципральной программы, подпрограммы, основного мероприятия</t>
  </si>
  <si>
    <t>Код бюджетной классификации</t>
  </si>
  <si>
    <t xml:space="preserve"> Расходы местного бюджета, тыс. руб.</t>
  </si>
  <si>
    <t xml:space="preserve"> МП </t>
  </si>
  <si>
    <t xml:space="preserve"> ПП </t>
  </si>
  <si>
    <t xml:space="preserve"> ОМ</t>
  </si>
  <si>
    <t>ГРБС</t>
  </si>
  <si>
    <t>Рз</t>
  </si>
  <si>
    <t>Прз</t>
  </si>
  <si>
    <t xml:space="preserve"> ЦС</t>
  </si>
  <si>
    <t>ВР</t>
  </si>
  <si>
    <t xml:space="preserve"> Муниципальная программа </t>
  </si>
  <si>
    <t>Управление муниципальными финансами и имуществом</t>
  </si>
  <si>
    <t>03</t>
  </si>
  <si>
    <t xml:space="preserve"> Администратор</t>
  </si>
  <si>
    <t xml:space="preserve"> Администрация МО "Усть-Коксинский район" </t>
  </si>
  <si>
    <t>011</t>
  </si>
  <si>
    <t>04</t>
  </si>
  <si>
    <t>12</t>
  </si>
  <si>
    <t xml:space="preserve"> соисполнитель</t>
  </si>
  <si>
    <t>Финансовое управление Администрации МО «Усть-Коксинский район» РА</t>
  </si>
  <si>
    <t>092</t>
  </si>
  <si>
    <t>00</t>
  </si>
  <si>
    <t>01</t>
  </si>
  <si>
    <t>06</t>
  </si>
  <si>
    <t xml:space="preserve"> Подпрогамма 1</t>
  </si>
  <si>
    <t>«Повышение   качества управления муниципальными финансами»</t>
  </si>
  <si>
    <t>1</t>
  </si>
  <si>
    <t>основное мероприятие 1</t>
  </si>
  <si>
    <t xml:space="preserve"> Обеспечение сбалансированности     и устойчивости бюджета МО «Усть-Коксинский район» Республики Алтай. </t>
  </si>
  <si>
    <t>исполнитель Финансовое управление Администрации МО «Усть-Коксинский район» РА</t>
  </si>
  <si>
    <t>14</t>
  </si>
  <si>
    <t>основное мероприятие 2</t>
  </si>
  <si>
    <t>Подпрограмма 2</t>
  </si>
  <si>
    <t>Повышение качества управления муниципальным имуществом</t>
  </si>
  <si>
    <t>Всего</t>
  </si>
  <si>
    <t>Администрация МО "Усть-Коксинский район"</t>
  </si>
  <si>
    <t xml:space="preserve"> Администрация МО "Усть-Коксинский район" (управление экономического развития)</t>
  </si>
  <si>
    <t>13</t>
  </si>
  <si>
    <t xml:space="preserve"> Администрация МО "Усть-Коксинский район" (отдел по земельным отношениям)</t>
  </si>
  <si>
    <t>0,00</t>
  </si>
  <si>
    <t>№ п/п</t>
  </si>
  <si>
    <t>основное мероприятие</t>
  </si>
  <si>
    <t>Повышение эффективности управления в Финансовом управлении</t>
  </si>
  <si>
    <t>основное мероприятие 3</t>
  </si>
  <si>
    <t xml:space="preserve">Приложение № 4 к муниципальной программе «Управление муниципальными финансами и имуществом в МО «Усть-Коксинский район» Республики Алтай» </t>
  </si>
  <si>
    <t xml:space="preserve">Приложение № 5 к муниципальной программе «Управление муниципальными финансами и имуществом в МО «Усть-Коксинский район» Республики Алтай» </t>
  </si>
  <si>
    <t xml:space="preserve">Приложение № 2 к  Постановлению  Главы Администрации МО "Усть-Коксинский район" РА  №           от                            2017 года "О внесении изменений в  муниципальную  программу Управление муниципальными финансами и имуществом в МО «Усть-Коксинский район» Республики Алтай» </t>
  </si>
  <si>
    <t xml:space="preserve">Приложение № 3 к  Постановлению  Главы Администрации МО "Усть-Коксинский район" РА №           от                                  2017 года "О внесении изменений в  муниципальную  программу Управление муниципальными финансами и имуществом в МО «Усть-Коксинский район» Республики Алтай» </t>
  </si>
  <si>
    <t>02</t>
  </si>
  <si>
    <t>01,03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</si>
</sst>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8" xfId="0" applyFont="1" applyFill="1" applyBorder="1"/>
    <xf numFmtId="0" fontId="0" fillId="0" borderId="0" xfId="0" applyBorder="1"/>
    <xf numFmtId="0" fontId="3" fillId="3" borderId="4" xfId="0" applyFont="1" applyFill="1" applyBorder="1" applyAlignment="1">
      <alignment horizontal="center"/>
    </xf>
    <xf numFmtId="0" fontId="2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top" wrapText="1"/>
    </xf>
    <xf numFmtId="49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>
      <selection activeCell="I34" sqref="I34"/>
    </sheetView>
  </sheetViews>
  <sheetFormatPr defaultRowHeight="15"/>
  <cols>
    <col min="1" max="1" width="4.7109375" customWidth="1"/>
    <col min="2" max="2" width="18.28515625" customWidth="1"/>
    <col min="3" max="3" width="20.140625" customWidth="1"/>
    <col min="4" max="4" width="27.85546875" customWidth="1"/>
    <col min="5" max="5" width="8" customWidth="1"/>
    <col min="6" max="6" width="9.42578125" bestFit="1" customWidth="1"/>
    <col min="7" max="7" width="10.42578125" customWidth="1"/>
    <col min="8" max="8" width="9.42578125" bestFit="1" customWidth="1"/>
    <col min="9" max="9" width="9.5703125" bestFit="1" customWidth="1"/>
    <col min="10" max="10" width="9.42578125" bestFit="1" customWidth="1"/>
    <col min="11" max="11" width="10.85546875" hidden="1" customWidth="1"/>
    <col min="13" max="13" width="9.5703125" bestFit="1" customWidth="1"/>
  </cols>
  <sheetData>
    <row r="1" spans="1:13" ht="66.75" customHeight="1">
      <c r="A1" s="52"/>
      <c r="B1" s="52"/>
      <c r="C1" s="52"/>
      <c r="D1" s="52"/>
      <c r="E1" s="65" t="s">
        <v>75</v>
      </c>
      <c r="F1" s="65"/>
      <c r="G1" s="65"/>
      <c r="H1" s="65"/>
      <c r="I1" s="65"/>
      <c r="J1" s="65"/>
    </row>
    <row r="2" spans="1:13" ht="44.25" customHeight="1">
      <c r="A2" s="52"/>
      <c r="B2" s="52"/>
      <c r="C2" s="52"/>
      <c r="D2" s="52"/>
      <c r="E2" s="65" t="s">
        <v>73</v>
      </c>
      <c r="F2" s="65"/>
      <c r="G2" s="65"/>
      <c r="H2" s="65"/>
      <c r="I2" s="65"/>
      <c r="J2" s="65"/>
    </row>
    <row r="3" spans="1:13">
      <c r="A3" s="53"/>
      <c r="B3" s="78" t="s">
        <v>17</v>
      </c>
      <c r="C3" s="78"/>
      <c r="D3" s="78"/>
      <c r="E3" s="78"/>
      <c r="F3" s="78"/>
      <c r="G3" s="78"/>
      <c r="H3" s="78"/>
      <c r="I3" s="78"/>
      <c r="J3" s="78"/>
    </row>
    <row r="4" spans="1:13">
      <c r="A4" s="53"/>
      <c r="B4" s="78" t="s">
        <v>18</v>
      </c>
      <c r="C4" s="78"/>
      <c r="D4" s="78"/>
      <c r="E4" s="78"/>
      <c r="F4" s="78"/>
      <c r="G4" s="78"/>
      <c r="H4" s="78"/>
      <c r="I4" s="78"/>
      <c r="J4" s="78"/>
    </row>
    <row r="5" spans="1:13">
      <c r="A5" s="53"/>
      <c r="B5" s="55"/>
      <c r="C5" s="55"/>
      <c r="D5" s="55"/>
      <c r="E5" s="55"/>
      <c r="F5" s="55"/>
      <c r="G5" s="55"/>
      <c r="H5" s="55"/>
      <c r="I5" s="55"/>
      <c r="J5" s="55"/>
    </row>
    <row r="6" spans="1:13">
      <c r="A6" s="80" t="s">
        <v>20</v>
      </c>
      <c r="B6" s="79"/>
      <c r="C6" s="79"/>
      <c r="D6" s="79"/>
      <c r="E6" s="79"/>
      <c r="F6" s="79"/>
      <c r="G6" s="79"/>
      <c r="H6" s="79"/>
      <c r="I6" s="79"/>
      <c r="J6" s="79"/>
    </row>
    <row r="7" spans="1:13">
      <c r="A7" s="53"/>
      <c r="B7" s="56"/>
      <c r="C7" s="56"/>
      <c r="D7" s="80" t="s">
        <v>21</v>
      </c>
      <c r="E7" s="79"/>
      <c r="F7" s="79"/>
      <c r="G7" s="79"/>
      <c r="H7" s="79"/>
      <c r="I7" s="79"/>
      <c r="J7" s="79"/>
    </row>
    <row r="8" spans="1:13">
      <c r="A8" s="53"/>
      <c r="B8" s="56"/>
      <c r="C8" s="56"/>
      <c r="D8" s="56"/>
      <c r="E8" s="54"/>
      <c r="F8" s="54"/>
      <c r="G8" s="54"/>
      <c r="H8" s="54"/>
      <c r="I8" s="54"/>
      <c r="J8" s="54"/>
    </row>
    <row r="9" spans="1:13">
      <c r="A9" s="79" t="s">
        <v>19</v>
      </c>
      <c r="B9" s="79"/>
      <c r="C9" s="79"/>
      <c r="D9" s="80" t="s">
        <v>22</v>
      </c>
      <c r="E9" s="81"/>
      <c r="F9" s="81"/>
      <c r="G9" s="81"/>
      <c r="H9" s="81"/>
      <c r="I9" s="81"/>
      <c r="J9" s="81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3" ht="15" customHeight="1">
      <c r="A11" s="73" t="s">
        <v>0</v>
      </c>
      <c r="B11" s="74" t="s">
        <v>1</v>
      </c>
      <c r="C11" s="70" t="s">
        <v>2</v>
      </c>
      <c r="D11" s="74" t="s">
        <v>3</v>
      </c>
      <c r="E11" s="82" t="s">
        <v>4</v>
      </c>
      <c r="F11" s="83"/>
      <c r="G11" s="83"/>
      <c r="H11" s="83"/>
      <c r="I11" s="83"/>
      <c r="J11" s="84"/>
    </row>
    <row r="12" spans="1:13" ht="48" customHeight="1">
      <c r="A12" s="73"/>
      <c r="B12" s="74"/>
      <c r="C12" s="72"/>
      <c r="D12" s="74"/>
      <c r="E12" s="57">
        <v>2013</v>
      </c>
      <c r="F12" s="57">
        <v>2014</v>
      </c>
      <c r="G12" s="57">
        <v>2015</v>
      </c>
      <c r="H12" s="57">
        <v>2016</v>
      </c>
      <c r="I12" s="57">
        <v>2017</v>
      </c>
      <c r="J12" s="57">
        <v>2018</v>
      </c>
    </row>
    <row r="13" spans="1:13">
      <c r="A13" s="66"/>
      <c r="B13" s="70" t="s">
        <v>10</v>
      </c>
      <c r="C13" s="70" t="s">
        <v>11</v>
      </c>
      <c r="D13" s="7" t="s">
        <v>5</v>
      </c>
      <c r="E13" s="14">
        <f>E14+E16+E17</f>
        <v>0</v>
      </c>
      <c r="F13" s="44">
        <f>F14+F15+F16+F17</f>
        <v>46979.025000000009</v>
      </c>
      <c r="G13" s="44">
        <f t="shared" ref="G13:J13" si="0">G14+G16+G17</f>
        <v>31270.236000000004</v>
      </c>
      <c r="H13" s="44">
        <f>H14+H15+H16+H17</f>
        <v>34473.190999999999</v>
      </c>
      <c r="I13" s="64">
        <f t="shared" si="0"/>
        <v>39693.519999999997</v>
      </c>
      <c r="J13" s="44">
        <f t="shared" si="0"/>
        <v>30035.72</v>
      </c>
      <c r="K13" s="5">
        <f>F13+G13+H13+I13+J13</f>
        <v>182451.69200000001</v>
      </c>
      <c r="M13" s="48"/>
    </row>
    <row r="14" spans="1:13" ht="26.25">
      <c r="A14" s="66"/>
      <c r="B14" s="71"/>
      <c r="C14" s="71"/>
      <c r="D14" s="8" t="s">
        <v>7</v>
      </c>
      <c r="E14" s="15">
        <f>E19+E39</f>
        <v>0</v>
      </c>
      <c r="F14" s="45">
        <f>F33+F19+F39</f>
        <v>26073.827000000001</v>
      </c>
      <c r="G14" s="45">
        <f>G34+G19+G39</f>
        <v>25909.636000000002</v>
      </c>
      <c r="H14" s="45">
        <f>H19+H39</f>
        <v>27686.390999999996</v>
      </c>
      <c r="I14" s="45">
        <f t="shared" ref="I14:J14" si="1">I19+I39</f>
        <v>30229.42</v>
      </c>
      <c r="J14" s="45">
        <f t="shared" si="1"/>
        <v>23271.620000000003</v>
      </c>
      <c r="K14" s="4">
        <f>F14+G14+H14+I14+J14</f>
        <v>133170.894</v>
      </c>
      <c r="M14" s="48"/>
    </row>
    <row r="15" spans="1:13" ht="39">
      <c r="A15" s="66"/>
      <c r="B15" s="71"/>
      <c r="C15" s="71"/>
      <c r="D15" s="8" t="s">
        <v>9</v>
      </c>
      <c r="E15" s="15">
        <f>E20+E40</f>
        <v>0</v>
      </c>
      <c r="F15" s="45">
        <f t="shared" ref="F15:J15" si="2">F20+F40</f>
        <v>7083.3410000000003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">
        <f>F15+G15+H15+I15+J15</f>
        <v>7083.3410000000003</v>
      </c>
    </row>
    <row r="16" spans="1:13" ht="38.25" customHeight="1">
      <c r="A16" s="66"/>
      <c r="B16" s="71"/>
      <c r="C16" s="71"/>
      <c r="D16" s="8" t="s">
        <v>6</v>
      </c>
      <c r="E16" s="15">
        <f>E21+E41</f>
        <v>0</v>
      </c>
      <c r="F16" s="45">
        <f t="shared" ref="F16:J16" si="3">F21+F41</f>
        <v>13821.857</v>
      </c>
      <c r="G16" s="45">
        <f t="shared" si="3"/>
        <v>5360.6</v>
      </c>
      <c r="H16" s="45">
        <f t="shared" si="3"/>
        <v>6786.8</v>
      </c>
      <c r="I16" s="45">
        <f t="shared" si="3"/>
        <v>9464.1</v>
      </c>
      <c r="J16" s="45">
        <f t="shared" si="3"/>
        <v>6764.1</v>
      </c>
      <c r="K16" s="4">
        <f>F16+G16+H16+I16+J16</f>
        <v>42197.457000000002</v>
      </c>
    </row>
    <row r="17" spans="1:12">
      <c r="A17" s="66"/>
      <c r="B17" s="72"/>
      <c r="C17" s="72"/>
      <c r="D17" s="9" t="s">
        <v>8</v>
      </c>
      <c r="E17" s="15">
        <f>E22+F42</f>
        <v>0</v>
      </c>
      <c r="F17" s="45">
        <f t="shared" ref="F17:J17" si="4">F22+G42</f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</row>
    <row r="18" spans="1:12">
      <c r="A18" s="85">
        <v>1</v>
      </c>
      <c r="B18" s="88" t="s">
        <v>24</v>
      </c>
      <c r="C18" s="88" t="s">
        <v>12</v>
      </c>
      <c r="D18" s="7" t="s">
        <v>5</v>
      </c>
      <c r="E18" s="13">
        <f>E19+E21+E22</f>
        <v>0</v>
      </c>
      <c r="F18" s="46">
        <f>F19+F20+F21+F22</f>
        <v>41179.146999999997</v>
      </c>
      <c r="G18" s="46">
        <f t="shared" ref="G18" si="5">G19+G21+G22</f>
        <v>24788.726999999999</v>
      </c>
      <c r="H18" s="46">
        <f>H19+H20+H21+H22</f>
        <v>33018.699999999997</v>
      </c>
      <c r="I18">
        <f t="shared" ref="I18" si="6">I19+I21+I22</f>
        <v>30979.309999999998</v>
      </c>
      <c r="J18" s="46">
        <f t="shared" ref="J18" si="7">J19+J21+J22</f>
        <v>30005.72</v>
      </c>
      <c r="K18" s="3">
        <f>F18+G18+H18+I18+J18</f>
        <v>159971.60399999999</v>
      </c>
    </row>
    <row r="19" spans="1:12" ht="32.25" customHeight="1">
      <c r="A19" s="86"/>
      <c r="B19" s="89"/>
      <c r="C19" s="89"/>
      <c r="D19" s="10" t="s">
        <v>7</v>
      </c>
      <c r="E19" s="13">
        <f>E24+E29</f>
        <v>0</v>
      </c>
      <c r="F19" s="46">
        <f t="shared" ref="F19:G19" si="8">F24+F29</f>
        <v>20273.949000000001</v>
      </c>
      <c r="G19" s="46">
        <f t="shared" si="8"/>
        <v>19428.127</v>
      </c>
      <c r="H19" s="46">
        <f>H24+H29+H34</f>
        <v>26231.899999999998</v>
      </c>
      <c r="I19" s="46">
        <f t="shared" ref="I19:J19" si="9">I24+I29+I34</f>
        <v>23715.21</v>
      </c>
      <c r="J19" s="46">
        <f t="shared" si="9"/>
        <v>23241.620000000003</v>
      </c>
      <c r="K19" s="3">
        <f>F19+G19+H19+I19+J19</f>
        <v>112890.80599999998</v>
      </c>
    </row>
    <row r="20" spans="1:12" ht="38.25" customHeight="1">
      <c r="A20" s="86"/>
      <c r="B20" s="89"/>
      <c r="C20" s="89"/>
      <c r="D20" s="10" t="s">
        <v>9</v>
      </c>
      <c r="E20" s="13">
        <f t="shared" ref="E20:E22" si="10">E25+E30</f>
        <v>0</v>
      </c>
      <c r="F20" s="46">
        <f>F25+F30</f>
        <v>7083.3410000000003</v>
      </c>
      <c r="G20" s="46">
        <f t="shared" ref="G20" si="11">G25+G30</f>
        <v>0</v>
      </c>
      <c r="H20" s="46">
        <f>H25+H30+H35</f>
        <v>0</v>
      </c>
      <c r="I20" s="46">
        <f t="shared" ref="I20:J20" si="12">I25+I30+I35</f>
        <v>0</v>
      </c>
      <c r="J20" s="46">
        <f t="shared" si="12"/>
        <v>0</v>
      </c>
      <c r="K20" s="11">
        <f>F20</f>
        <v>7083.3410000000003</v>
      </c>
    </row>
    <row r="21" spans="1:12" ht="39.75" customHeight="1">
      <c r="A21" s="86"/>
      <c r="B21" s="89"/>
      <c r="C21" s="89"/>
      <c r="D21" s="10" t="s">
        <v>6</v>
      </c>
      <c r="E21" s="13">
        <f t="shared" si="10"/>
        <v>0</v>
      </c>
      <c r="F21" s="46">
        <f t="shared" ref="F21:G21" si="13">F26+F31</f>
        <v>13821.857</v>
      </c>
      <c r="G21" s="46">
        <f t="shared" si="13"/>
        <v>5360.6</v>
      </c>
      <c r="H21" s="46">
        <f>H26+H31+H36</f>
        <v>6786.8</v>
      </c>
      <c r="I21" s="46">
        <f t="shared" ref="I21:J21" si="14">I26+I31+I36</f>
        <v>7264.1</v>
      </c>
      <c r="J21" s="46">
        <f t="shared" si="14"/>
        <v>6764.1</v>
      </c>
      <c r="K21" s="3">
        <f>F21+G21+H21+I21+J21</f>
        <v>39997.457000000002</v>
      </c>
    </row>
    <row r="22" spans="1:12">
      <c r="A22" s="87"/>
      <c r="B22" s="90"/>
      <c r="C22" s="90"/>
      <c r="D22" s="7" t="s">
        <v>8</v>
      </c>
      <c r="E22" s="13">
        <f t="shared" si="10"/>
        <v>0</v>
      </c>
      <c r="F22" s="46">
        <f t="shared" ref="F22:J22" si="15">F27+F32</f>
        <v>0</v>
      </c>
      <c r="G22" s="46">
        <f t="shared" si="15"/>
        <v>0</v>
      </c>
      <c r="H22" s="46">
        <f t="shared" si="15"/>
        <v>0</v>
      </c>
      <c r="I22" s="46">
        <f t="shared" si="15"/>
        <v>0</v>
      </c>
      <c r="J22" s="46">
        <f t="shared" si="15"/>
        <v>0</v>
      </c>
    </row>
    <row r="23" spans="1:12">
      <c r="A23" s="66"/>
      <c r="B23" s="70" t="s">
        <v>69</v>
      </c>
      <c r="C23" s="70" t="s">
        <v>13</v>
      </c>
      <c r="D23" s="9" t="s">
        <v>5</v>
      </c>
      <c r="E23" s="13">
        <f>E24+E25+E26+E27</f>
        <v>0</v>
      </c>
      <c r="F23" s="46">
        <f t="shared" ref="F23:J23" si="16">F24+F25+F26+F27</f>
        <v>40801.406999999999</v>
      </c>
      <c r="G23" s="46">
        <f t="shared" si="16"/>
        <v>24347.14</v>
      </c>
      <c r="H23" s="46">
        <f t="shared" si="16"/>
        <v>27022.257999999998</v>
      </c>
      <c r="I23">
        <f>I24+I25+I26+I27</f>
        <v>24757.800000000003</v>
      </c>
      <c r="J23" s="46">
        <f t="shared" si="16"/>
        <v>23857.800000000003</v>
      </c>
    </row>
    <row r="24" spans="1:12" ht="30.75" customHeight="1">
      <c r="A24" s="66"/>
      <c r="B24" s="71"/>
      <c r="C24" s="71"/>
      <c r="D24" s="8" t="s">
        <v>7</v>
      </c>
      <c r="E24" s="12">
        <v>0</v>
      </c>
      <c r="F24" s="47">
        <f>18126+1770.209</f>
        <v>19896.208999999999</v>
      </c>
      <c r="G24" s="47">
        <v>18986.54</v>
      </c>
      <c r="H24" s="47">
        <f>17743.7+58+343.798+2089.96</f>
        <v>20235.457999999999</v>
      </c>
      <c r="I24" s="47">
        <f>12.3+17481.4</f>
        <v>17493.7</v>
      </c>
      <c r="J24" s="47">
        <f>17093.7</f>
        <v>17093.7</v>
      </c>
      <c r="K24" s="1"/>
      <c r="L24" s="2"/>
    </row>
    <row r="25" spans="1:12" ht="42" customHeight="1">
      <c r="A25" s="66"/>
      <c r="B25" s="71"/>
      <c r="C25" s="71"/>
      <c r="D25" s="8" t="s">
        <v>9</v>
      </c>
      <c r="E25" s="12">
        <v>0</v>
      </c>
      <c r="F25" s="47">
        <v>7083.3410000000003</v>
      </c>
      <c r="G25" s="47">
        <v>0</v>
      </c>
      <c r="H25" s="47">
        <v>0</v>
      </c>
      <c r="I25" s="47">
        <v>0</v>
      </c>
      <c r="J25" s="47">
        <v>0</v>
      </c>
    </row>
    <row r="26" spans="1:12" ht="42" customHeight="1">
      <c r="A26" s="66"/>
      <c r="B26" s="71"/>
      <c r="C26" s="71"/>
      <c r="D26" s="8" t="s">
        <v>6</v>
      </c>
      <c r="E26" s="12">
        <v>0</v>
      </c>
      <c r="F26" s="47">
        <f>10896.6+2925.257</f>
        <v>13821.857</v>
      </c>
      <c r="G26" s="47">
        <f>5360.55+0.05+97.2-97.2</f>
        <v>5360.6</v>
      </c>
      <c r="H26" s="47">
        <f>6786.8</f>
        <v>6786.8</v>
      </c>
      <c r="I26" s="47">
        <f>6764.1+500</f>
        <v>7264.1</v>
      </c>
      <c r="J26" s="47">
        <v>6764.1</v>
      </c>
    </row>
    <row r="27" spans="1:12">
      <c r="A27" s="66"/>
      <c r="B27" s="72"/>
      <c r="C27" s="72"/>
      <c r="D27" s="9" t="s">
        <v>8</v>
      </c>
      <c r="E27" s="12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2">
      <c r="A28" s="75"/>
      <c r="B28" s="70" t="s">
        <v>69</v>
      </c>
      <c r="C28" s="70" t="s">
        <v>14</v>
      </c>
      <c r="D28" s="9" t="s">
        <v>5</v>
      </c>
      <c r="E28" s="13">
        <f>E29+E31+E32</f>
        <v>0</v>
      </c>
      <c r="F28" s="46">
        <f>F29</f>
        <v>377.74</v>
      </c>
      <c r="G28" s="46">
        <f>G29</f>
        <v>441.58699999999999</v>
      </c>
      <c r="H28" s="46">
        <f t="shared" ref="H28" si="17">H29+H31+H32</f>
        <v>418</v>
      </c>
      <c r="I28">
        <f t="shared" ref="I28" si="18">I29+I31+I32</f>
        <v>455</v>
      </c>
      <c r="J28" s="46">
        <f t="shared" ref="J28" si="19">J29+J31+J32</f>
        <v>455</v>
      </c>
      <c r="K28" s="48"/>
    </row>
    <row r="29" spans="1:12" ht="32.25" customHeight="1">
      <c r="A29" s="76"/>
      <c r="B29" s="71"/>
      <c r="C29" s="71"/>
      <c r="D29" s="60" t="s">
        <v>7</v>
      </c>
      <c r="E29" s="12">
        <v>0</v>
      </c>
      <c r="F29" s="47">
        <v>377.74</v>
      </c>
      <c r="G29" s="47">
        <v>441.58699999999999</v>
      </c>
      <c r="H29" s="47">
        <v>418</v>
      </c>
      <c r="I29" s="47">
        <v>455</v>
      </c>
      <c r="J29" s="47">
        <v>455</v>
      </c>
    </row>
    <row r="30" spans="1:12" ht="39.75" customHeight="1">
      <c r="A30" s="76"/>
      <c r="B30" s="71"/>
      <c r="C30" s="71"/>
      <c r="D30" s="60" t="s">
        <v>9</v>
      </c>
      <c r="E30" s="12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</row>
    <row r="31" spans="1:12" ht="43.5" customHeight="1">
      <c r="A31" s="76"/>
      <c r="B31" s="71"/>
      <c r="C31" s="71"/>
      <c r="D31" s="60" t="s">
        <v>6</v>
      </c>
      <c r="E31" s="12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</row>
    <row r="32" spans="1:12">
      <c r="A32" s="77"/>
      <c r="B32" s="72"/>
      <c r="C32" s="72"/>
      <c r="D32" s="61" t="s">
        <v>8</v>
      </c>
      <c r="E32" s="12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</row>
    <row r="33" spans="1:11" ht="15" customHeight="1">
      <c r="A33" s="66"/>
      <c r="B33" s="70" t="s">
        <v>69</v>
      </c>
      <c r="C33" s="70" t="s">
        <v>70</v>
      </c>
      <c r="D33" s="9" t="s">
        <v>5</v>
      </c>
      <c r="E33" s="14">
        <f>E34+E36+E37</f>
        <v>0</v>
      </c>
      <c r="F33" s="44">
        <v>5452.8</v>
      </c>
      <c r="G33" s="44">
        <f t="shared" ref="G33" si="20">G34+G36+G37</f>
        <v>5360.8130000000001</v>
      </c>
      <c r="H33" s="44">
        <f t="shared" ref="H33" si="21">H34+H36+H37</f>
        <v>5578.442</v>
      </c>
      <c r="I33">
        <f t="shared" ref="I33" si="22">I34+I36+I37</f>
        <v>5766.51</v>
      </c>
      <c r="J33" s="44">
        <f t="shared" ref="J33" si="23">J34+J36+J37</f>
        <v>5692.92</v>
      </c>
    </row>
    <row r="34" spans="1:11" ht="36" customHeight="1">
      <c r="A34" s="66"/>
      <c r="B34" s="71"/>
      <c r="C34" s="71"/>
      <c r="D34" s="60" t="s">
        <v>7</v>
      </c>
      <c r="E34" s="15">
        <v>0</v>
      </c>
      <c r="F34" s="45">
        <v>5452.8</v>
      </c>
      <c r="G34" s="45">
        <v>5360.8130000000001</v>
      </c>
      <c r="H34" s="45">
        <v>5578.442</v>
      </c>
      <c r="I34" s="45">
        <v>5766.51</v>
      </c>
      <c r="J34" s="45">
        <v>5692.92</v>
      </c>
    </row>
    <row r="35" spans="1:11" ht="43.5" customHeight="1">
      <c r="A35" s="66"/>
      <c r="B35" s="71"/>
      <c r="C35" s="71"/>
      <c r="D35" s="60" t="s">
        <v>9</v>
      </c>
      <c r="E35" s="1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</row>
    <row r="36" spans="1:11" ht="40.5" customHeight="1">
      <c r="A36" s="66"/>
      <c r="B36" s="71"/>
      <c r="C36" s="71"/>
      <c r="D36" s="60" t="s">
        <v>6</v>
      </c>
      <c r="E36" s="1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</row>
    <row r="37" spans="1:11">
      <c r="A37" s="66"/>
      <c r="B37" s="72"/>
      <c r="C37" s="72"/>
      <c r="D37" s="9" t="s">
        <v>8</v>
      </c>
      <c r="E37" s="1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</row>
    <row r="38" spans="1:11">
      <c r="A38" s="85">
        <v>2</v>
      </c>
      <c r="B38" s="88" t="s">
        <v>24</v>
      </c>
      <c r="C38" s="88" t="s">
        <v>23</v>
      </c>
      <c r="D38" s="9" t="s">
        <v>5</v>
      </c>
      <c r="E38" s="13">
        <f>E39+E41+E42</f>
        <v>0</v>
      </c>
      <c r="F38" s="46">
        <f t="shared" ref="F38:J38" si="24">F39+F41+F42</f>
        <v>347.07799999999997</v>
      </c>
      <c r="G38" s="46">
        <f t="shared" si="24"/>
        <v>1120.6959999999999</v>
      </c>
      <c r="H38" s="46">
        <f t="shared" si="24"/>
        <v>1454.491</v>
      </c>
      <c r="I38" s="46">
        <f t="shared" si="24"/>
        <v>8714.2099999999991</v>
      </c>
      <c r="J38" s="46">
        <f t="shared" si="24"/>
        <v>30</v>
      </c>
      <c r="K38" s="6">
        <f>F38+G38+H38+I38+J38</f>
        <v>11666.474999999999</v>
      </c>
    </row>
    <row r="39" spans="1:11" ht="26.25">
      <c r="A39" s="86"/>
      <c r="B39" s="89"/>
      <c r="C39" s="89"/>
      <c r="D39" s="8" t="s">
        <v>7</v>
      </c>
      <c r="E39" s="13">
        <f>E44+E49</f>
        <v>0</v>
      </c>
      <c r="F39" s="46">
        <f>F49+F44</f>
        <v>347.07799999999997</v>
      </c>
      <c r="G39" s="46">
        <f t="shared" ref="G39:J39" si="25">G44+G49</f>
        <v>1120.6959999999999</v>
      </c>
      <c r="H39" s="46">
        <f t="shared" si="25"/>
        <v>1454.491</v>
      </c>
      <c r="I39" s="46">
        <f t="shared" si="25"/>
        <v>6514.21</v>
      </c>
      <c r="J39" s="46">
        <f t="shared" si="25"/>
        <v>30</v>
      </c>
      <c r="K39" s="11">
        <f>F39+G39+H39+I39+J39</f>
        <v>9466.4750000000004</v>
      </c>
    </row>
    <row r="40" spans="1:11" ht="39">
      <c r="A40" s="86"/>
      <c r="B40" s="89"/>
      <c r="C40" s="89"/>
      <c r="D40" s="8" t="s">
        <v>9</v>
      </c>
      <c r="E40" s="13">
        <f t="shared" ref="E40:E41" si="26">E45+E50</f>
        <v>0</v>
      </c>
      <c r="F40" s="46">
        <f t="shared" ref="F40:J40" si="27">F45+F50</f>
        <v>0</v>
      </c>
      <c r="G40" s="46">
        <f t="shared" si="27"/>
        <v>0</v>
      </c>
      <c r="H40" s="46">
        <f t="shared" si="27"/>
        <v>0</v>
      </c>
      <c r="I40" s="46">
        <f t="shared" si="27"/>
        <v>0</v>
      </c>
      <c r="J40" s="46">
        <f t="shared" si="27"/>
        <v>0</v>
      </c>
    </row>
    <row r="41" spans="1:11" ht="39">
      <c r="A41" s="86"/>
      <c r="B41" s="89"/>
      <c r="C41" s="89"/>
      <c r="D41" s="8" t="s">
        <v>6</v>
      </c>
      <c r="E41" s="13">
        <f t="shared" si="26"/>
        <v>0</v>
      </c>
      <c r="F41" s="46">
        <f t="shared" ref="F41:J41" si="28">F46+F51</f>
        <v>0</v>
      </c>
      <c r="G41" s="46">
        <f t="shared" si="28"/>
        <v>0</v>
      </c>
      <c r="H41" s="46">
        <f t="shared" si="28"/>
        <v>0</v>
      </c>
      <c r="I41" s="46">
        <f t="shared" si="28"/>
        <v>2200</v>
      </c>
      <c r="J41" s="46">
        <f t="shared" si="28"/>
        <v>0</v>
      </c>
    </row>
    <row r="42" spans="1:11">
      <c r="A42" s="87"/>
      <c r="B42" s="90"/>
      <c r="C42" s="90"/>
      <c r="D42" s="9" t="s">
        <v>8</v>
      </c>
      <c r="E42" s="13">
        <f>E47+E52</f>
        <v>0</v>
      </c>
      <c r="F42" s="46">
        <f t="shared" ref="F42:J42" si="29">F47+F52</f>
        <v>0</v>
      </c>
      <c r="G42" s="46">
        <f t="shared" si="29"/>
        <v>0</v>
      </c>
      <c r="H42" s="46">
        <f t="shared" si="29"/>
        <v>0</v>
      </c>
      <c r="I42" s="46">
        <f t="shared" si="29"/>
        <v>0</v>
      </c>
      <c r="J42" s="46">
        <f t="shared" si="29"/>
        <v>0</v>
      </c>
    </row>
    <row r="43" spans="1:11">
      <c r="A43" s="66"/>
      <c r="B43" s="70"/>
      <c r="C43" s="70" t="s">
        <v>15</v>
      </c>
      <c r="D43" s="9" t="s">
        <v>5</v>
      </c>
      <c r="E43" s="13">
        <f>E44+E46+E47</f>
        <v>0</v>
      </c>
      <c r="F43" s="46">
        <f t="shared" ref="F43:J43" si="30">F44+F46+F47</f>
        <v>43</v>
      </c>
      <c r="G43" s="46">
        <f t="shared" si="30"/>
        <v>357</v>
      </c>
      <c r="H43" s="46">
        <f t="shared" si="30"/>
        <v>1224</v>
      </c>
      <c r="I43">
        <f t="shared" si="30"/>
        <v>8384.2099999999991</v>
      </c>
      <c r="J43" s="46">
        <f t="shared" si="30"/>
        <v>0</v>
      </c>
    </row>
    <row r="44" spans="1:11" ht="26.25">
      <c r="A44" s="66"/>
      <c r="B44" s="71"/>
      <c r="C44" s="71"/>
      <c r="D44" s="8" t="s">
        <v>7</v>
      </c>
      <c r="E44" s="12">
        <v>0</v>
      </c>
      <c r="F44" s="47">
        <v>43</v>
      </c>
      <c r="G44" s="47">
        <f>210+147</f>
        <v>357</v>
      </c>
      <c r="H44" s="47">
        <v>1224</v>
      </c>
      <c r="I44" s="47">
        <f>3805.01+712+170+797.2+700</f>
        <v>6184.21</v>
      </c>
      <c r="J44" s="47">
        <v>0</v>
      </c>
    </row>
    <row r="45" spans="1:11" ht="39">
      <c r="A45" s="66"/>
      <c r="B45" s="71"/>
      <c r="C45" s="71"/>
      <c r="D45" s="8" t="s">
        <v>9</v>
      </c>
      <c r="E45" s="12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</row>
    <row r="46" spans="1:11" ht="39">
      <c r="A46" s="66"/>
      <c r="B46" s="71"/>
      <c r="C46" s="71"/>
      <c r="D46" s="8" t="s">
        <v>6</v>
      </c>
      <c r="E46" s="12">
        <v>0</v>
      </c>
      <c r="F46" s="47">
        <v>0</v>
      </c>
      <c r="G46" s="47">
        <v>0</v>
      </c>
      <c r="H46" s="47">
        <v>0</v>
      </c>
      <c r="I46" s="47">
        <f>1000+1200</f>
        <v>2200</v>
      </c>
      <c r="J46" s="47">
        <v>0</v>
      </c>
    </row>
    <row r="47" spans="1:11">
      <c r="A47" s="66"/>
      <c r="B47" s="72"/>
      <c r="C47" s="72"/>
      <c r="D47" s="9" t="s">
        <v>8</v>
      </c>
      <c r="E47" s="12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</row>
    <row r="48" spans="1:11">
      <c r="A48" s="66"/>
      <c r="B48" s="67"/>
      <c r="C48" s="70" t="s">
        <v>16</v>
      </c>
      <c r="D48" s="9" t="s">
        <v>5</v>
      </c>
      <c r="E48" s="13">
        <f>E49+E51+E52</f>
        <v>0</v>
      </c>
      <c r="F48" s="46">
        <f>F49+F50+F51+F52</f>
        <v>304.07799999999997</v>
      </c>
      <c r="G48" s="46">
        <f t="shared" ref="G48:J48" si="31">G49+G51+G52</f>
        <v>763.69600000000003</v>
      </c>
      <c r="H48" s="46">
        <f t="shared" si="31"/>
        <v>230.49100000000001</v>
      </c>
      <c r="I48" s="48">
        <f t="shared" si="31"/>
        <v>330</v>
      </c>
      <c r="J48" s="46">
        <f t="shared" si="31"/>
        <v>30</v>
      </c>
    </row>
    <row r="49" spans="1:10" ht="26.25">
      <c r="A49" s="66"/>
      <c r="B49" s="68"/>
      <c r="C49" s="71"/>
      <c r="D49" s="8" t="s">
        <v>7</v>
      </c>
      <c r="E49" s="12">
        <v>0</v>
      </c>
      <c r="F49" s="47">
        <v>304.07799999999997</v>
      </c>
      <c r="G49" s="47">
        <v>763.69600000000003</v>
      </c>
      <c r="H49" s="47">
        <v>230.49100000000001</v>
      </c>
      <c r="I49" s="47">
        <v>330</v>
      </c>
      <c r="J49" s="47">
        <v>30</v>
      </c>
    </row>
    <row r="50" spans="1:10" ht="39">
      <c r="A50" s="66"/>
      <c r="B50" s="68"/>
      <c r="C50" s="71"/>
      <c r="D50" s="8" t="s">
        <v>9</v>
      </c>
      <c r="E50" s="12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</row>
    <row r="51" spans="1:10" ht="39">
      <c r="A51" s="66"/>
      <c r="B51" s="68"/>
      <c r="C51" s="71"/>
      <c r="D51" s="8" t="s">
        <v>6</v>
      </c>
      <c r="E51" s="12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</row>
    <row r="52" spans="1:10">
      <c r="A52" s="66"/>
      <c r="B52" s="69"/>
      <c r="C52" s="72"/>
      <c r="D52" s="9" t="s">
        <v>8</v>
      </c>
      <c r="E52" s="12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</row>
    <row r="53" spans="1:10" ht="12.75" customHeight="1"/>
    <row r="54" spans="1:10" hidden="1"/>
    <row r="55" spans="1:10" hidden="1"/>
    <row r="56" spans="1:10" hidden="1"/>
    <row r="57" spans="1:10" hidden="1"/>
    <row r="58" spans="1:10" hidden="1"/>
    <row r="59" spans="1:10" hidden="1"/>
    <row r="60" spans="1:10" hidden="1"/>
    <row r="61" spans="1:10" hidden="1"/>
    <row r="62" spans="1:10" ht="0.75" customHeight="1"/>
    <row r="63" spans="1:10" hidden="1"/>
    <row r="64" spans="1:10" hidden="1"/>
    <row r="65" hidden="1"/>
    <row r="66" hidden="1"/>
    <row r="67" hidden="1"/>
    <row r="68" hidden="1"/>
    <row r="69" hidden="1"/>
  </sheetData>
  <mergeCells count="37">
    <mergeCell ref="B43:B47"/>
    <mergeCell ref="C43:C47"/>
    <mergeCell ref="A18:A22"/>
    <mergeCell ref="D11:D12"/>
    <mergeCell ref="A33:A37"/>
    <mergeCell ref="B33:B37"/>
    <mergeCell ref="C33:C37"/>
    <mergeCell ref="C13:C17"/>
    <mergeCell ref="B13:B17"/>
    <mergeCell ref="A13:A17"/>
    <mergeCell ref="E11:J11"/>
    <mergeCell ref="A38:A42"/>
    <mergeCell ref="B18:B22"/>
    <mergeCell ref="C18:C22"/>
    <mergeCell ref="B38:B42"/>
    <mergeCell ref="C38:C42"/>
    <mergeCell ref="B4:J4"/>
    <mergeCell ref="A9:C9"/>
    <mergeCell ref="A6:J6"/>
    <mergeCell ref="D7:J7"/>
    <mergeCell ref="D9:J9"/>
    <mergeCell ref="E1:J1"/>
    <mergeCell ref="E2:J2"/>
    <mergeCell ref="A48:A52"/>
    <mergeCell ref="B48:B52"/>
    <mergeCell ref="C48:C52"/>
    <mergeCell ref="A11:A12"/>
    <mergeCell ref="B11:B12"/>
    <mergeCell ref="C11:C12"/>
    <mergeCell ref="C28:C32"/>
    <mergeCell ref="A28:A32"/>
    <mergeCell ref="B28:B32"/>
    <mergeCell ref="A23:A27"/>
    <mergeCell ref="B23:B27"/>
    <mergeCell ref="C23:C27"/>
    <mergeCell ref="A43:A47"/>
    <mergeCell ref="B3:J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selection activeCell="S6" sqref="S6"/>
    </sheetView>
  </sheetViews>
  <sheetFormatPr defaultRowHeight="15"/>
  <cols>
    <col min="1" max="1" width="4" customWidth="1"/>
    <col min="2" max="2" width="18" customWidth="1"/>
    <col min="3" max="3" width="22.5703125" customWidth="1"/>
    <col min="4" max="4" width="22" customWidth="1"/>
    <col min="5" max="5" width="6.28515625" customWidth="1"/>
    <col min="6" max="6" width="4.7109375" customWidth="1"/>
    <col min="7" max="7" width="6.5703125" customWidth="1"/>
    <col min="8" max="8" width="5.7109375" customWidth="1"/>
    <col min="9" max="9" width="4.85546875" customWidth="1"/>
    <col min="10" max="10" width="5.7109375" customWidth="1"/>
    <col min="12" max="12" width="5.140625" customWidth="1"/>
    <col min="13" max="13" width="7.42578125" customWidth="1"/>
    <col min="14" max="14" width="10.85546875" customWidth="1"/>
    <col min="15" max="15" width="12.5703125" customWidth="1"/>
    <col min="16" max="17" width="10.7109375" customWidth="1"/>
    <col min="18" max="18" width="11" customWidth="1"/>
    <col min="19" max="19" width="11.5703125" customWidth="1"/>
  </cols>
  <sheetData>
    <row r="1" spans="1:19" ht="43.5" customHeight="1">
      <c r="A1" s="40"/>
      <c r="B1" s="40"/>
      <c r="C1" s="40"/>
      <c r="D1" s="40"/>
      <c r="E1" s="40"/>
      <c r="F1" s="40"/>
      <c r="G1" s="40"/>
      <c r="H1" s="40"/>
      <c r="I1" s="40"/>
      <c r="J1" s="65" t="s">
        <v>74</v>
      </c>
      <c r="K1" s="65"/>
      <c r="L1" s="65"/>
      <c r="M1" s="65"/>
      <c r="N1" s="65"/>
      <c r="O1" s="65"/>
      <c r="P1" s="65"/>
      <c r="Q1" s="65"/>
      <c r="R1" s="65"/>
    </row>
    <row r="2" spans="1:19" ht="28.5" customHeight="1">
      <c r="A2" s="40"/>
      <c r="B2" s="40"/>
      <c r="C2" s="40"/>
      <c r="D2" s="40"/>
      <c r="E2" s="40"/>
      <c r="F2" s="40"/>
      <c r="G2" s="40"/>
      <c r="H2" s="40"/>
      <c r="I2" s="40"/>
      <c r="J2" s="65" t="s">
        <v>72</v>
      </c>
      <c r="K2" s="65"/>
      <c r="L2" s="65"/>
      <c r="M2" s="65"/>
      <c r="N2" s="65"/>
      <c r="O2" s="65"/>
      <c r="P2" s="65"/>
      <c r="Q2" s="65"/>
      <c r="R2" s="65"/>
    </row>
    <row r="3" spans="1:19">
      <c r="A3" s="40"/>
      <c r="B3" s="106" t="s">
        <v>25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9">
      <c r="A4" s="107" t="s">
        <v>68</v>
      </c>
      <c r="B4" s="107" t="s">
        <v>1</v>
      </c>
      <c r="C4" s="108" t="s">
        <v>2</v>
      </c>
      <c r="D4" s="108" t="s">
        <v>26</v>
      </c>
      <c r="E4" s="110" t="s">
        <v>27</v>
      </c>
      <c r="F4" s="111"/>
      <c r="G4" s="111"/>
      <c r="H4" s="110" t="s">
        <v>28</v>
      </c>
      <c r="I4" s="111"/>
      <c r="J4" s="111"/>
      <c r="K4" s="111"/>
      <c r="L4" s="112"/>
      <c r="M4" s="107" t="s">
        <v>29</v>
      </c>
      <c r="N4" s="107"/>
      <c r="O4" s="107"/>
      <c r="P4" s="107"/>
      <c r="Q4" s="107"/>
      <c r="R4" s="107"/>
    </row>
    <row r="5" spans="1:19" ht="30">
      <c r="A5" s="107"/>
      <c r="B5" s="107"/>
      <c r="C5" s="109"/>
      <c r="D5" s="109"/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6">
        <v>2013</v>
      </c>
      <c r="N5" s="16">
        <v>2014</v>
      </c>
      <c r="O5" s="17">
        <v>2015</v>
      </c>
      <c r="P5" s="16">
        <v>2016</v>
      </c>
      <c r="Q5" s="16">
        <v>2017</v>
      </c>
      <c r="R5" s="16">
        <v>2018</v>
      </c>
    </row>
    <row r="6" spans="1:19" ht="46.5" customHeight="1">
      <c r="A6" s="102"/>
      <c r="B6" s="104" t="s">
        <v>38</v>
      </c>
      <c r="C6" s="34" t="s">
        <v>39</v>
      </c>
      <c r="D6" s="34" t="s">
        <v>5</v>
      </c>
      <c r="E6" s="19" t="s">
        <v>40</v>
      </c>
      <c r="F6" s="20"/>
      <c r="G6" s="20"/>
      <c r="H6" s="20"/>
      <c r="I6" s="20"/>
      <c r="J6" s="20"/>
      <c r="K6" s="20"/>
      <c r="L6" s="20"/>
      <c r="M6" s="21" t="s">
        <v>67</v>
      </c>
      <c r="N6" s="22">
        <f>N7+N8</f>
        <v>26073.827000000001</v>
      </c>
      <c r="O6" s="22">
        <f>O7+O8</f>
        <v>25909.636000000002</v>
      </c>
      <c r="P6" s="51">
        <f>P7+P8</f>
        <v>27686.390999999996</v>
      </c>
      <c r="Q6" s="51">
        <f>Q7+Q8</f>
        <v>30229.42</v>
      </c>
      <c r="R6" s="51">
        <f>R7+R8</f>
        <v>23271.620000000003</v>
      </c>
      <c r="S6" s="43"/>
    </row>
    <row r="7" spans="1:19" ht="43.5" customHeight="1">
      <c r="A7" s="103"/>
      <c r="B7" s="105"/>
      <c r="C7" s="42" t="s">
        <v>41</v>
      </c>
      <c r="D7" s="29" t="s">
        <v>42</v>
      </c>
      <c r="E7" s="19" t="s">
        <v>40</v>
      </c>
      <c r="F7" s="20"/>
      <c r="G7" s="20"/>
      <c r="H7" s="19" t="s">
        <v>43</v>
      </c>
      <c r="I7" s="20" t="s">
        <v>44</v>
      </c>
      <c r="J7" s="20" t="s">
        <v>45</v>
      </c>
      <c r="K7" s="20"/>
      <c r="L7" s="20"/>
      <c r="M7" s="21" t="s">
        <v>67</v>
      </c>
      <c r="N7" s="22">
        <f>N14</f>
        <v>347.07799999999997</v>
      </c>
      <c r="O7" s="22">
        <f>O14</f>
        <v>1120.6959999999999</v>
      </c>
      <c r="P7" s="51">
        <f>P14</f>
        <v>1454.491</v>
      </c>
      <c r="Q7" s="51">
        <f>Q14</f>
        <v>6514.21</v>
      </c>
      <c r="R7" s="51">
        <f>R14</f>
        <v>30</v>
      </c>
    </row>
    <row r="8" spans="1:19" ht="61.5" customHeight="1">
      <c r="A8" s="103"/>
      <c r="B8" s="105"/>
      <c r="C8" s="29" t="s">
        <v>46</v>
      </c>
      <c r="D8" s="29" t="s">
        <v>47</v>
      </c>
      <c r="E8" s="19" t="s">
        <v>40</v>
      </c>
      <c r="F8" s="20"/>
      <c r="G8" s="20"/>
      <c r="H8" s="19" t="s">
        <v>48</v>
      </c>
      <c r="I8" s="20" t="s">
        <v>49</v>
      </c>
      <c r="J8" s="20" t="s">
        <v>49</v>
      </c>
      <c r="K8" s="20"/>
      <c r="L8" s="20"/>
      <c r="M8" s="21" t="s">
        <v>67</v>
      </c>
      <c r="N8" s="22">
        <f>N13+N9</f>
        <v>25726.749</v>
      </c>
      <c r="O8" s="22">
        <f>O13+O9</f>
        <v>24788.940000000002</v>
      </c>
      <c r="P8" s="51">
        <f>P9</f>
        <v>26231.899999999998</v>
      </c>
      <c r="Q8" s="51">
        <f t="shared" ref="Q8:R8" si="0">Q9</f>
        <v>23715.21</v>
      </c>
      <c r="R8" s="51">
        <f t="shared" si="0"/>
        <v>23241.620000000003</v>
      </c>
    </row>
    <row r="9" spans="1:19">
      <c r="A9" s="93" t="s">
        <v>52</v>
      </c>
      <c r="B9" s="99"/>
      <c r="C9" s="91" t="s">
        <v>53</v>
      </c>
      <c r="D9" s="26" t="s">
        <v>5</v>
      </c>
      <c r="E9" s="21" t="s">
        <v>40</v>
      </c>
      <c r="F9" s="21" t="s">
        <v>54</v>
      </c>
      <c r="G9" s="21"/>
      <c r="H9" s="21" t="s">
        <v>48</v>
      </c>
      <c r="I9" s="21" t="s">
        <v>49</v>
      </c>
      <c r="J9" s="21" t="s">
        <v>49</v>
      </c>
      <c r="K9" s="21"/>
      <c r="L9" s="21"/>
      <c r="M9" s="32">
        <v>0</v>
      </c>
      <c r="N9" s="63">
        <f>N11+N12</f>
        <v>20273.949000000001</v>
      </c>
      <c r="O9" s="51">
        <f>O11+O12</f>
        <v>19428.127</v>
      </c>
      <c r="P9" s="51">
        <f>P11+P12+P13</f>
        <v>26231.899999999998</v>
      </c>
      <c r="Q9" s="51">
        <f t="shared" ref="Q9:R9" si="1">Q11+Q12+Q13</f>
        <v>23715.21</v>
      </c>
      <c r="R9" s="51">
        <f t="shared" si="1"/>
        <v>23241.620000000003</v>
      </c>
    </row>
    <row r="10" spans="1:19" ht="75">
      <c r="A10" s="100"/>
      <c r="B10" s="101"/>
      <c r="C10" s="92"/>
      <c r="D10" s="27" t="s">
        <v>47</v>
      </c>
      <c r="E10" s="19"/>
      <c r="F10" s="21"/>
      <c r="G10" s="19"/>
      <c r="H10" s="19"/>
      <c r="I10" s="21"/>
      <c r="J10" s="19"/>
      <c r="K10" s="21"/>
      <c r="L10" s="19"/>
      <c r="M10" s="21"/>
      <c r="N10" s="63"/>
      <c r="O10" s="51"/>
      <c r="P10" s="51"/>
      <c r="Q10" s="51"/>
      <c r="R10" s="51"/>
    </row>
    <row r="11" spans="1:19" ht="90">
      <c r="A11" s="28"/>
      <c r="B11" s="62" t="s">
        <v>55</v>
      </c>
      <c r="C11" s="29" t="s">
        <v>56</v>
      </c>
      <c r="D11" s="29" t="s">
        <v>57</v>
      </c>
      <c r="E11" s="30" t="s">
        <v>40</v>
      </c>
      <c r="F11" s="30" t="s">
        <v>50</v>
      </c>
      <c r="G11" s="30" t="s">
        <v>50</v>
      </c>
      <c r="H11" s="30" t="s">
        <v>48</v>
      </c>
      <c r="I11" s="30" t="s">
        <v>58</v>
      </c>
      <c r="J11" s="30" t="s">
        <v>77</v>
      </c>
      <c r="K11" s="41"/>
      <c r="L11" s="30"/>
      <c r="M11" s="31" t="s">
        <v>67</v>
      </c>
      <c r="N11" s="49">
        <f>' ресурсное обеспечение'!F24</f>
        <v>19896.208999999999</v>
      </c>
      <c r="O11" s="49">
        <f>' ресурсное обеспечение'!G24</f>
        <v>18986.54</v>
      </c>
      <c r="P11" s="49">
        <f>' ресурсное обеспечение'!H24</f>
        <v>20235.457999999999</v>
      </c>
      <c r="Q11" s="49">
        <f>' ресурсное обеспечение'!I24</f>
        <v>17493.7</v>
      </c>
      <c r="R11" s="49">
        <f>' ресурсное обеспечение'!J24</f>
        <v>17093.7</v>
      </c>
    </row>
    <row r="12" spans="1:19" ht="120">
      <c r="A12" s="23"/>
      <c r="B12" s="16" t="s">
        <v>59</v>
      </c>
      <c r="C12" s="16" t="s">
        <v>14</v>
      </c>
      <c r="D12" s="16" t="s">
        <v>57</v>
      </c>
      <c r="E12" s="25" t="s">
        <v>40</v>
      </c>
      <c r="F12" s="25" t="s">
        <v>50</v>
      </c>
      <c r="G12" s="25" t="s">
        <v>76</v>
      </c>
      <c r="H12" s="25" t="s">
        <v>48</v>
      </c>
      <c r="I12" s="25" t="s">
        <v>50</v>
      </c>
      <c r="J12" s="25" t="s">
        <v>51</v>
      </c>
      <c r="K12" s="25"/>
      <c r="L12" s="25"/>
      <c r="M12" s="33" t="s">
        <v>67</v>
      </c>
      <c r="N12" s="49">
        <f>' ресурсное обеспечение'!F29</f>
        <v>377.74</v>
      </c>
      <c r="O12" s="49">
        <f>' ресурсное обеспечение'!G29</f>
        <v>441.58699999999999</v>
      </c>
      <c r="P12" s="49">
        <f>' ресурсное обеспечение'!H29</f>
        <v>418</v>
      </c>
      <c r="Q12" s="49">
        <f>' ресурсное обеспечение'!I29</f>
        <v>455</v>
      </c>
      <c r="R12" s="49">
        <f>' ресурсное обеспечение'!J29</f>
        <v>455</v>
      </c>
    </row>
    <row r="13" spans="1:19" ht="75">
      <c r="A13" s="23"/>
      <c r="B13" s="58" t="s">
        <v>71</v>
      </c>
      <c r="C13" s="24" t="s">
        <v>70</v>
      </c>
      <c r="D13" s="29" t="s">
        <v>47</v>
      </c>
      <c r="E13" s="25" t="s">
        <v>40</v>
      </c>
      <c r="F13" s="25" t="s">
        <v>50</v>
      </c>
      <c r="G13" s="25" t="s">
        <v>40</v>
      </c>
      <c r="H13" s="25" t="s">
        <v>48</v>
      </c>
      <c r="I13" s="25" t="s">
        <v>50</v>
      </c>
      <c r="J13" s="25" t="s">
        <v>51</v>
      </c>
      <c r="K13" s="25"/>
      <c r="L13" s="25"/>
      <c r="M13" s="25" t="s">
        <v>67</v>
      </c>
      <c r="N13" s="49">
        <f>' ресурсное обеспечение'!F34</f>
        <v>5452.8</v>
      </c>
      <c r="O13" s="49">
        <f>' ресурсное обеспечение'!G34</f>
        <v>5360.8130000000001</v>
      </c>
      <c r="P13" s="49">
        <f>' ресурсное обеспечение'!H34</f>
        <v>5578.442</v>
      </c>
      <c r="Q13" s="49">
        <f>' ресурсное обеспечение'!I34</f>
        <v>5766.51</v>
      </c>
      <c r="R13" s="49">
        <f>' ресурсное обеспечение'!J34</f>
        <v>5692.92</v>
      </c>
    </row>
    <row r="14" spans="1:19">
      <c r="A14" s="93" t="s">
        <v>60</v>
      </c>
      <c r="B14" s="94"/>
      <c r="C14" s="97" t="s">
        <v>61</v>
      </c>
      <c r="D14" s="34" t="s">
        <v>62</v>
      </c>
      <c r="E14" s="18">
        <v>3</v>
      </c>
      <c r="F14" s="18">
        <v>2</v>
      </c>
      <c r="G14" s="18"/>
      <c r="H14" s="18"/>
      <c r="I14" s="18"/>
      <c r="J14" s="18"/>
      <c r="K14" s="18"/>
      <c r="L14" s="18"/>
      <c r="M14" s="35" t="s">
        <v>67</v>
      </c>
      <c r="N14" s="50">
        <f>N16+N17</f>
        <v>347.07799999999997</v>
      </c>
      <c r="O14" s="50">
        <f>O16+O17</f>
        <v>1120.6959999999999</v>
      </c>
      <c r="P14" s="50">
        <f>P16+P17</f>
        <v>1454.491</v>
      </c>
      <c r="Q14" s="50">
        <f>Q16+Q17</f>
        <v>6514.21</v>
      </c>
      <c r="R14" s="50">
        <f>R17+R16</f>
        <v>30</v>
      </c>
    </row>
    <row r="15" spans="1:19" ht="42.75">
      <c r="A15" s="95"/>
      <c r="B15" s="96"/>
      <c r="C15" s="98"/>
      <c r="D15" s="34" t="s">
        <v>63</v>
      </c>
      <c r="E15" s="35"/>
      <c r="F15" s="35"/>
      <c r="G15" s="35"/>
      <c r="H15" s="35"/>
      <c r="I15" s="35"/>
      <c r="J15" s="35"/>
      <c r="K15" s="35"/>
      <c r="L15" s="35"/>
      <c r="M15" s="21"/>
      <c r="N15" s="51"/>
      <c r="O15" s="51"/>
      <c r="P15" s="51"/>
      <c r="Q15" s="51"/>
      <c r="R15" s="51"/>
    </row>
    <row r="16" spans="1:19" ht="90">
      <c r="A16" s="36"/>
      <c r="B16" s="59" t="s">
        <v>55</v>
      </c>
      <c r="C16" s="37" t="s">
        <v>15</v>
      </c>
      <c r="D16" s="24" t="s">
        <v>64</v>
      </c>
      <c r="E16" s="25" t="s">
        <v>40</v>
      </c>
      <c r="F16" s="25" t="s">
        <v>76</v>
      </c>
      <c r="G16" s="25" t="s">
        <v>50</v>
      </c>
      <c r="H16" s="25" t="s">
        <v>43</v>
      </c>
      <c r="I16" s="25" t="s">
        <v>50</v>
      </c>
      <c r="J16" s="25" t="s">
        <v>65</v>
      </c>
      <c r="K16" s="25"/>
      <c r="L16" s="25"/>
      <c r="M16" s="33" t="s">
        <v>67</v>
      </c>
      <c r="N16" s="49">
        <f>' ресурсное обеспечение'!F44</f>
        <v>43</v>
      </c>
      <c r="O16" s="49">
        <f>' ресурсное обеспечение'!G44</f>
        <v>357</v>
      </c>
      <c r="P16" s="49">
        <f>' ресурсное обеспечение'!H44</f>
        <v>1224</v>
      </c>
      <c r="Q16" s="49">
        <f>' ресурсное обеспечение'!I44</f>
        <v>6184.21</v>
      </c>
      <c r="R16" s="49">
        <f>' ресурсное обеспечение'!J44</f>
        <v>0</v>
      </c>
    </row>
    <row r="17" spans="1:18" ht="75">
      <c r="A17" s="38"/>
      <c r="B17" s="58" t="s">
        <v>59</v>
      </c>
      <c r="C17" s="39" t="s">
        <v>16</v>
      </c>
      <c r="D17" s="16" t="s">
        <v>66</v>
      </c>
      <c r="E17" s="25" t="s">
        <v>40</v>
      </c>
      <c r="F17" s="25" t="s">
        <v>76</v>
      </c>
      <c r="G17" s="25" t="s">
        <v>76</v>
      </c>
      <c r="H17" s="25" t="s">
        <v>43</v>
      </c>
      <c r="I17" s="25" t="s">
        <v>44</v>
      </c>
      <c r="J17" s="25" t="s">
        <v>45</v>
      </c>
      <c r="K17" s="25"/>
      <c r="L17" s="25"/>
      <c r="M17" s="33" t="s">
        <v>67</v>
      </c>
      <c r="N17" s="49">
        <f>' ресурсное обеспечение'!F49</f>
        <v>304.07799999999997</v>
      </c>
      <c r="O17" s="49">
        <f>' ресурсное обеспечение'!G49</f>
        <v>763.69600000000003</v>
      </c>
      <c r="P17" s="49">
        <f>' ресурсное обеспечение'!H49</f>
        <v>230.49100000000001</v>
      </c>
      <c r="Q17" s="49">
        <f>' ресурсное обеспечение'!I49</f>
        <v>330</v>
      </c>
      <c r="R17" s="49">
        <f>' ресурсное обеспечение'!J49</f>
        <v>30</v>
      </c>
    </row>
  </sheetData>
  <mergeCells count="16">
    <mergeCell ref="J1:R1"/>
    <mergeCell ref="J2:R2"/>
    <mergeCell ref="C9:C10"/>
    <mergeCell ref="A14:B15"/>
    <mergeCell ref="C14:C15"/>
    <mergeCell ref="A9:B10"/>
    <mergeCell ref="A6:A8"/>
    <mergeCell ref="B6:B8"/>
    <mergeCell ref="B3:R3"/>
    <mergeCell ref="A4:A5"/>
    <mergeCell ref="B4:B5"/>
    <mergeCell ref="C4:C5"/>
    <mergeCell ref="D4:D5"/>
    <mergeCell ref="E4:G4"/>
    <mergeCell ref="H4:L4"/>
    <mergeCell ref="M4:R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ресурсное обеспечение</vt:lpstr>
      <vt:lpstr>Приложение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2017-04-05T05:59:19Z</dcterms:modified>
</cp:coreProperties>
</file>