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56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<sst xmlns="http://schemas.openxmlformats.org/spreadsheetml/2006/main" count="287" uniqueCount="249">
  <si>
    <t>ШТРАФЫ, САНКЦИИ, ВОЗМЕЩЕНИЕ УЩЕРБА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</si>
  <si>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</si>
  <si>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</si>
  <si>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</si>
  <si>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</si>
  <si>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</si>
  <si>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</si>
  <si>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</si>
  <si>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</si>
  <si>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</si>
  <si>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</si>
  <si>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</si>
  <si>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</si>
  <si>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</si>
  <si>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</si>
  <si>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</si>
  <si>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</si>
  <si>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</si>
  <si>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</si>
  <si>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</si>
  <si>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</si>
  <si>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</si>
  <si>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</si>
  <si>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</si>
  <si>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</si>
  <si>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</si>
  <si>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</si>
  <si>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011 1 11 05013 10 0000 120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</si>
  <si>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</si>
  <si>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</si>
  <si>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</si>
  <si>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</si>
  <si>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</si>
  <si>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048 1 12 01040 01 0000 120</t>
  </si>
  <si>
    <t>Плата за размещение отходов производства и потребления</t>
  </si>
  <si>
    <t>Прочие доходы от компенсации затрат  бюджетов муниципальных районов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</si>
  <si>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</si>
  <si>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</si>
  <si>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011 1 14 06013 10 0000 430</t>
  </si>
  <si>
    <t>Прочие денежные взыскания (штрафы) за  правонарушения в области дорожного движения</t>
  </si>
  <si>
    <t>Доходы бюджетов муниципальных районов от возврата бюджетными учреждениями остатков субсидий прошлых лет</t>
  </si>
  <si>
    <t>ПРОЧИЕ БЕЗВОЗМЕЗДНЫЕ ПОСТУПЛЕНИЯ</t>
  </si>
  <si>
    <t>Прочие безвозмездные поступления в бюджеты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</si>
  <si>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</si>
  <si>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</si>
  <si>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</si>
  <si>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</si>
  <si>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</si>
  <si>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</si>
  <si>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</si>
  <si>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</si>
  <si>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</si>
  <si>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</si>
  <si>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</si>
  <si>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</si>
  <si>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</si>
  <si>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</si>
  <si>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</si>
  <si>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</si>
  <si>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</si>
  <si>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</si>
  <si>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</si>
  <si>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</si>
  <si>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</si>
  <si>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</si>
  <si>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</si>
  <si>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</si>
  <si>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</si>
  <si>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</si>
  <si>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</si>
  <si>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</si>
  <si>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</si>
  <si>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</si>
  <si>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</si>
  <si>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</si>
  <si>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</si>
  <si>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</si>
  <si>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</si>
  <si>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</si>
  <si>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</si>
  <si>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</si>
  <si>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</si>
  <si>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</si>
  <si>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</si>
  <si>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</si>
  <si>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</si>
  <si>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</si>
  <si>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</si>
  <si>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182 1 07 01000 01 0000 110</t>
  </si>
  <si>
    <t>182 1 07 01020 01 0000 110</t>
  </si>
  <si>
    <t>000 1 08 00000 00 0000 000</t>
  </si>
  <si>
    <t>011 1 08 07084 01 0000 110</t>
  </si>
  <si>
    <t>011 1 08 07150 01 0000 110</t>
  </si>
  <si>
    <t>000 1 11 00000 00 0000 000</t>
  </si>
  <si>
    <t>011 1 11 05035 05 0000 120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</si>
  <si>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</si>
  <si>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</si>
  <si>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</si>
  <si>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</si>
  <si>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</si>
  <si>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000 1 16 00000 00 0000 000</t>
  </si>
  <si>
    <t>182 1 16 03030 01 0000 140</t>
  </si>
  <si>
    <t>000 1 16 35030 05 0000 140</t>
  </si>
  <si>
    <t>000 1 16 90050 05 0000 140</t>
  </si>
  <si>
    <t>000 1 17 00000 00 0000 000</t>
  </si>
  <si>
    <t>000 1 17 01050 05 0000 180</t>
  </si>
  <si>
    <t>092 2 02 00000 00 0000 000</t>
  </si>
  <si>
    <t>000 2 00 00000 00 0000 000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</si>
  <si>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</si>
  <si>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</si>
  <si>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</si>
  <si>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</si>
  <si>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</si>
  <si>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</si>
  <si>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</si>
  <si>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</si>
  <si>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</si>
  <si>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Субсидии бюджетам бюджетной системы Российской Федерации (межбюджетные субсидии)
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</si>
  <si>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</si>
  <si>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182 1 09 07053 05 0000 110</t>
  </si>
  <si>
    <t xml:space="preserve">   </t>
  </si>
  <si>
    <t xml:space="preserve">Сумма с учетом изменений 2015 год в рублях </t>
  </si>
  <si>
    <t>000 1 03 00000 00 0000 000</t>
  </si>
  <si>
    <t>000 1 03 02000 01 0000 110</t>
  </si>
  <si>
    <t>100 1 03 02230 01 0000 110</t>
  </si>
  <si>
    <t>100 1 03 02240 01 0000 110</t>
  </si>
  <si>
    <t>100 1 03 02250 01 0000 110</t>
  </si>
  <si>
    <t>100 1 03 02260 01 0000 110</t>
  </si>
  <si>
    <t>НАЛОГИ НА ТОВАРЫ (РАБОТЫ, УСЛУГИ), РЕАЛИЗУЕМЫЕ НА ТЕРРИТОРИИ РОССИЙСКОЙ ФЕДЕРАЦИИ</t>
  </si>
  <si>
    <t>011 2 07 05030 05 0000 180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</si>
  <si>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</si>
  <si>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Исполнено, руб.</t>
  </si>
  <si>
    <t>Процент исполнения, %</t>
  </si>
  <si>
    <t>Приложение 2</t>
  </si>
  <si>
    <t>к отчету "Об исполнении бюджета</t>
  </si>
  <si>
    <t>МО" Усть-Коксинский район" РА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</si>
  <si>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</si>
  <si>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</si>
  <si>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</si>
  <si>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</si>
  <si>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</si>
  <si>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рублей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</si>
  <si>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</si>
  <si>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</si>
  <si>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</si>
  <si>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</si>
  <si>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</si>
  <si>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</si>
  <si>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182 1 08 03010 01 0000 110</t>
  </si>
  <si>
    <t>011 1 11 05013 05 0000 120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</si>
  <si>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</si>
  <si>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ДОХОДЫ ОТ ОКАЗАНИЯ ПЛАТНЫХ УСЛУГ (РАБОТ) И КОМПЕНСАЦИИ ЗАТРАТ ГОСУДАРСТВА
</t>
  </si>
  <si>
    <t>092 1 13 02995 05 0000 130</t>
  </si>
  <si>
    <t>011 1 13 02995 05 0000 130</t>
  </si>
  <si>
    <t>074 1 13 02995 05 0000 130</t>
  </si>
  <si>
    <t>011 1 14 06013 05 0000 430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</si>
  <si>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</si>
  <si>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
</t>
  </si>
  <si>
    <t>011 1 14 06313 10 0000 430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</si>
  <si>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
</t>
  </si>
  <si>
    <t>182 1 16 03010 01 6000 140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</si>
  <si>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</si>
  <si>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182 1 16 06000 01 6000 140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</si>
  <si>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</si>
  <si>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188 1 16 08010 01 0000 140</t>
  </si>
  <si>
    <t>048 1 16 25020 01 0000 140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</si>
  <si>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</si>
  <si>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>925 1 16 25030 01 0000 140</t>
  </si>
  <si>
    <t>Денежные взыскания (штрафы) за нарушение законодательства Российской Федерации об охране и использовнии животного мира</t>
  </si>
  <si>
    <t>188 1 16 25050 01 0000 140</t>
  </si>
  <si>
    <t>141 1 16 28000 01 6000 140</t>
  </si>
  <si>
    <t>188 1 16 28000 01 6000 140</t>
  </si>
  <si>
    <t xml:space="preserve">188 1 16 30030 01 6000 140 </t>
  </si>
  <si>
    <t>092 1 16 32000 05 0000 140</t>
  </si>
  <si>
    <t>161 1 16 33050 05 0000 140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</si>
  <si>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</si>
  <si>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188 1 16 43000 01 6000 140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</si>
  <si>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</si>
  <si>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011 1 16 90050 05 0000 140</t>
  </si>
  <si>
    <t>925 1 16 90050 05 0000 140</t>
  </si>
  <si>
    <t>188 1 16 90050 05 0000 140</t>
  </si>
  <si>
    <t>092 1 17 05050 05 0000 180</t>
  </si>
  <si>
    <t>092 2 02 10000 00 0000 151</t>
  </si>
  <si>
    <t xml:space="preserve">Дотации бюджетам бюджетной системы Российской Федерации
</t>
  </si>
  <si>
    <t>092 2 02 15001 05 0000 151</t>
  </si>
  <si>
    <t>092 2 02 15002 05 0000 151</t>
  </si>
  <si>
    <t>092 2 02 20000 00 0000 151</t>
  </si>
  <si>
    <t>092 2 02 20051 05 0000 151</t>
  </si>
  <si>
    <t>Реализация мероприятий федеральной целевой программы "Устойчивое развитие сельских территорий на 2014-2017 годы и на период до 2020 года" (улучшение жилищных условий граждан Российской Федерации, проживающих в сельской местности) (через Министерство сельского хозяйства Республики Алтай)</t>
  </si>
  <si>
    <t>Реализация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Алтай)</t>
  </si>
  <si>
    <t>092 2 02 20077 05 0000 151</t>
  </si>
  <si>
    <t xml:space="preserve">Субсидии бюджетам муниципальных районов 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</si>
  <si>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муниципальной собственности в рамках подпрограммы "Развитие жилищно-коммунального комплекса"   
</t>
  </si>
  <si>
    <t>092 2 02 25097 05 0000 151</t>
  </si>
  <si>
    <t>092 2 02 25027 05 0000 151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</si>
  <si>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</si>
  <si>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092 2 02 25519 05 0000 151</t>
  </si>
  <si>
    <t>Субсидия бюджетам муниципальных районов на поддержку отрасли культуры</t>
  </si>
  <si>
    <t>092 2 02 25558 05 0000 151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</si>
  <si>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</si>
  <si>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092 2 02 25527 05 0000 151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</si>
  <si>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</si>
  <si>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092 2 02 29999 05 0000 151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</si>
  <si>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</si>
  <si>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 xml:space="preserve"> Субсидии бюджетам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    </t>
  </si>
  <si>
    <t>Субсидии бюджетам на софинансирование расходов местных бюджетов в части капитального ремонта зданий и материально - технического обеспечения образовательных организаций</t>
  </si>
  <si>
    <t xml:space="preserve">  Субсидии на повышение фондов оплаты труда педагогическим работникам в моу дополнительного образования детей     
</t>
  </si>
  <si>
    <t xml:space="preserve"> Субсидии на повышение фондов оплаты труда работников учреждений культуры муниципальных образований Республики Алтай     
</t>
  </si>
  <si>
    <t xml:space="preserve"> Субсидии на выплату вознаграждения за добровольную сдачу незаконно хранящегося оружия, боеприпасов, взрывчатых веществ и взрывчатых устройств  
</t>
  </si>
  <si>
    <t>Субсидии на софинансирование расходов  по приобретению специализированной техники в целях реализации вопросов местного значения</t>
  </si>
  <si>
    <t>Субсидии на проведение мероприятий по внесению изменений в документы территориального планирования мунициальных образований в Республике Алтай</t>
  </si>
  <si>
    <t>092 2 02 30000 00 0000 151</t>
  </si>
  <si>
    <t xml:space="preserve">Субвенции бюджетам бюджетной системы Российской Федерации </t>
  </si>
  <si>
    <t>092 2 02 35118 05 0000 151</t>
  </si>
  <si>
    <t>092 2 02 30024 05 0000 151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</si>
  <si>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(через Министерство образования и науки  Республики Алтай) 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</si>
  <si>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</si>
  <si>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(через Министерство финансов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</si>
  <si>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</si>
  <si>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(через Министерство образования и науки Республики Алтай)</t>
  </si>
  <si>
    <t>Субвенции на осуществление государственных полномочий по лицензированию розничной продажи алкогольной продукции   (через Министерство экономического развития и туризма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</si>
  <si>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</si>
  <si>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</si>
  <si>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(через Министерство финансов Республики Алтай)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</si>
  <si>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Госветинспенцией Республики Алтай)</t>
  </si>
  <si>
    <t>Субвенции на  осуществление государственных полномочий Республики Алтай по организации проведения мероприятий по предупреждению и ликвидации болезней животных, их лечению,защите населения от болезней, общих для человека и животных, в области обустройства содержания мест утилизации биологических отходов (скотомогильников, биотермических ям)  (через Комитет ветеринарии с Госветинспенцией Республики Алтай)</t>
  </si>
  <si>
    <t>092 2 02 30029 05 0000 151</t>
  </si>
  <si>
    <t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(через Министерство образования и науки Республики Алтай)</t>
  </si>
  <si>
    <t>092 2 02 35135 05 0000 151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</si>
  <si>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</si>
  <si>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092 2 02 40000 00 0000 151</t>
  </si>
  <si>
    <t xml:space="preserve">Иные межбюджетные трансферты
</t>
  </si>
  <si>
    <t>092 2 02 40014 05 0000 151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</si>
  <si>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</si>
  <si>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092 2 18 60010 05 0000 151</t>
  </si>
  <si>
    <t xml:space="preserve">Доходы бюджетов муниципальных районов от возврата  остатков субсидий, субвенций и иных межбюджетных трансфертов, имеющих целевое назначение, прошлых лет из бюджетов поселений </t>
  </si>
  <si>
    <t>074 2 18 05010 05 0000 180</t>
  </si>
  <si>
    <t>092 2 19 60010 05 0000 151</t>
  </si>
  <si>
    <t>Возврат прочих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</si>
  <si>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Исполнение доходной части  местного бюджета  за 2017 год</t>
  </si>
  <si>
    <t>048 1 12 01070 01 0000 120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</si>
  <si>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</si>
  <si>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000 1 16 28000 01 6000 140</t>
  </si>
  <si>
    <t xml:space="preserve"> Субсидии на обеспечение земельных участков инженерной инфраструктурой, бесплатно предоставленных в собственность отдельным категориям граждан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
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</si>
  <si>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 </t>
  </si>
  <si>
    <t xml:space="preserve">Субсидии на обеспечение питанием учащихся из малообеспеченных семей  </t>
  </si>
  <si>
    <t xml:space="preserve">Субсидии бюджетам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</t>
  </si>
  <si>
    <t xml:space="preserve">Субвенции на осуществление государственных полномочий Республики Алтай по  уведомительной регистрации территориальных соглашений и коллективных договоров </t>
  </si>
  <si>
    <t>за  2017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</si>
</sst>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0" fillId="0" borderId="0" xfId="0" applyFont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2"/>
  <sheetViews>
    <sheetView tabSelected="1" zoomScale="85" zoomScaleNormal="85" zoomScalePageLayoutView="0" workbookViewId="0" topLeftCell="A12">
      <selection activeCell="C27" sqref="C27"/>
    </sheetView>
  </sheetViews>
  <sheetFormatPr defaultColWidth="9.140625" defaultRowHeight="12.75"/>
  <cols>
    <col min="1" max="1" width="28.8515625" style="7" customWidth="1"/>
    <col min="2" max="2" width="55.28125" style="7" customWidth="1"/>
    <col min="3" max="3" width="17.57421875" style="7" customWidth="1"/>
    <col min="4" max="4" width="12.140625" style="7" hidden="1" customWidth="1"/>
    <col min="5" max="5" width="8.8515625" style="7" hidden="1" customWidth="1"/>
    <col min="6" max="6" width="18.28125" style="7" customWidth="1"/>
    <col min="7" max="7" width="11.8515625" style="46" customWidth="1"/>
    <col min="8" max="8" width="0.13671875" style="7" customWidth="1"/>
    <col min="9" max="16384" width="8.8515625" style="7" customWidth="1"/>
  </cols>
  <sheetData>
    <row r="1" ht="13.5" hidden="1"/>
    <row r="2" ht="15" customHeight="1" hidden="1">
      <c r="C2" s="2"/>
    </row>
    <row r="3" ht="15" customHeight="1" hidden="1">
      <c r="C3" s="2"/>
    </row>
    <row r="4" ht="15" customHeight="1" hidden="1">
      <c r="C4" s="2"/>
    </row>
    <row r="5" ht="15" customHeight="1" hidden="1">
      <c r="C5" s="2"/>
    </row>
    <row r="6" ht="15" customHeight="1" hidden="1">
      <c r="C6" s="2"/>
    </row>
    <row r="7" ht="15" customHeight="1" hidden="1">
      <c r="C7" s="1"/>
    </row>
    <row r="8" ht="13.5" hidden="1"/>
    <row r="9" spans="1:3" ht="13.5" hidden="1">
      <c r="A9" s="8"/>
      <c r="B9" s="8"/>
      <c r="C9" s="4"/>
    </row>
    <row r="10" spans="1:6" ht="13.5" hidden="1">
      <c r="A10" s="8"/>
      <c r="B10" s="8"/>
      <c r="C10" s="4"/>
      <c r="D10" s="4"/>
      <c r="E10" s="4"/>
      <c r="F10" s="8"/>
    </row>
    <row r="11" spans="1:5" ht="13.5" hidden="1">
      <c r="A11" s="8"/>
      <c r="C11" s="4"/>
      <c r="D11" s="4"/>
      <c r="E11" s="4"/>
    </row>
    <row r="12" spans="1:5" ht="13.5">
      <c r="A12" s="8"/>
      <c r="B12" s="8"/>
      <c r="C12" s="4"/>
      <c r="D12" s="4"/>
      <c r="E12" s="4"/>
    </row>
    <row r="13" spans="1:8" ht="13.5" customHeight="1">
      <c r="A13" s="8"/>
      <c r="B13" s="8"/>
      <c r="C13" s="52"/>
      <c r="D13" s="52"/>
      <c r="E13" s="52"/>
      <c r="F13" s="52" t="s">
        <v>133</v>
      </c>
      <c r="G13" s="52"/>
      <c r="H13" s="52"/>
    </row>
    <row r="14" spans="1:8" ht="13.5">
      <c r="A14" s="8"/>
      <c r="B14" s="8"/>
      <c r="C14" s="54"/>
      <c r="D14" s="54"/>
      <c r="E14" s="54"/>
      <c r="F14" s="52" t="s">
        <v>134</v>
      </c>
      <c r="G14" s="52"/>
      <c r="H14" s="52"/>
    </row>
    <row r="15" spans="1:8" ht="13.5">
      <c r="A15" s="8"/>
      <c r="B15" s="8"/>
      <c r="C15" s="3"/>
      <c r="D15" s="52"/>
      <c r="E15" s="52"/>
      <c r="F15" s="52" t="s">
        <v>135</v>
      </c>
      <c r="G15" s="52"/>
      <c r="H15" s="52"/>
    </row>
    <row r="16" spans="1:7" ht="13.5">
      <c r="A16" s="8"/>
      <c r="B16" s="8"/>
      <c r="C16" s="8"/>
      <c r="D16" s="8"/>
      <c r="E16" s="8"/>
      <c r="F16" s="51" t="s">
        <v>248</v>
      </c>
      <c r="G16" s="51"/>
    </row>
    <row r="17" spans="1:5" ht="13.5" hidden="1">
      <c r="A17" s="8"/>
      <c r="B17" s="9"/>
      <c r="C17" s="52"/>
      <c r="D17" s="52"/>
      <c r="E17" s="52"/>
    </row>
    <row r="18" spans="1:5" ht="13.5" customHeight="1" hidden="1">
      <c r="A18" s="8"/>
      <c r="B18" s="9"/>
      <c r="C18" s="52"/>
      <c r="D18" s="53"/>
      <c r="E18" s="53"/>
    </row>
    <row r="19" spans="1:5" ht="15" customHeight="1" hidden="1">
      <c r="A19" s="8"/>
      <c r="B19" s="9"/>
      <c r="C19" s="52"/>
      <c r="D19" s="53"/>
      <c r="E19" s="53"/>
    </row>
    <row r="20" spans="1:5" ht="13.5">
      <c r="A20" s="8"/>
      <c r="B20" s="9" t="s">
        <v>239</v>
      </c>
      <c r="C20" s="6"/>
      <c r="D20" s="5"/>
      <c r="E20" s="5"/>
    </row>
    <row r="21" spans="1:7" ht="13.5">
      <c r="A21" s="10"/>
      <c r="B21" s="9"/>
      <c r="C21" s="3"/>
      <c r="D21" s="52"/>
      <c r="E21" s="52"/>
      <c r="G21" s="47" t="s">
        <v>141</v>
      </c>
    </row>
    <row r="22" spans="1:7" ht="48" customHeight="1">
      <c r="A22" s="11" t="s">
        <v>44</v>
      </c>
      <c r="B22" s="11" t="s">
        <v>45</v>
      </c>
      <c r="C22" s="11" t="s">
        <v>121</v>
      </c>
      <c r="D22" s="12"/>
      <c r="E22" s="13"/>
      <c r="F22" s="14" t="s">
        <v>131</v>
      </c>
      <c r="G22" s="14" t="s">
        <v>132</v>
      </c>
    </row>
    <row r="23" spans="1:7" ht="13.5">
      <c r="A23" s="11">
        <v>1</v>
      </c>
      <c r="B23" s="11">
        <v>2</v>
      </c>
      <c r="C23" s="15">
        <v>3</v>
      </c>
      <c r="D23" s="12"/>
      <c r="E23" s="13"/>
      <c r="F23" s="15">
        <v>4</v>
      </c>
      <c r="G23" s="48">
        <v>5</v>
      </c>
    </row>
    <row r="24" spans="1:7" ht="13.5">
      <c r="A24" s="16" t="s">
        <v>76</v>
      </c>
      <c r="B24" s="17" t="s">
        <v>46</v>
      </c>
      <c r="C24" s="18">
        <f>C25+C62</f>
        <v>99439000</v>
      </c>
      <c r="D24" s="12"/>
      <c r="E24" s="13"/>
      <c r="F24" s="18">
        <f>F25+F62</f>
        <v>105866967.73999998</v>
      </c>
      <c r="G24" s="49">
        <f>F24/C24*100</f>
        <v>106.46423208197989</v>
      </c>
    </row>
    <row r="25" spans="1:7" ht="19.5" customHeight="1">
      <c r="A25" s="16"/>
      <c r="B25" s="17" t="s">
        <v>47</v>
      </c>
      <c r="C25" s="18">
        <f>C26+C30+C36+C50+C53+C56+C60</f>
        <v>84610841</v>
      </c>
      <c r="D25" s="12"/>
      <c r="E25" s="13"/>
      <c r="F25" s="18">
        <f>F26+F30+F36+F50+F53+F56+F60</f>
        <v>87555530.19999999</v>
      </c>
      <c r="G25" s="49">
        <f aca="true" t="shared" si="0" ref="G25:G69">F25/C25*100</f>
        <v>103.48027411759209</v>
      </c>
    </row>
    <row r="26" spans="1:7" ht="18" customHeight="1">
      <c r="A26" s="16" t="s">
        <v>77</v>
      </c>
      <c r="B26" s="17" t="s">
        <v>48</v>
      </c>
      <c r="C26" s="18">
        <f>C27+C28+C29</f>
        <v>50847000</v>
      </c>
      <c r="D26" s="12"/>
      <c r="E26" s="13"/>
      <c r="F26" s="18">
        <f>F27+F28+F29</f>
        <v>52242290.83</v>
      </c>
      <c r="G26" s="49">
        <f t="shared" si="0"/>
        <v>102.74409666253663</v>
      </c>
    </row>
    <row r="27" spans="1:7" ht="89.25" customHeight="1">
      <c r="A27" s="19" t="s">
        <v>78</v>
      </c>
      <c r="B27" s="23" t="s">
        <v>112</v>
      </c>
      <c r="C27" s="22">
        <v>50393300</v>
      </c>
      <c r="D27" s="12"/>
      <c r="E27" s="13"/>
      <c r="F27" s="22">
        <v>51788043.57</v>
      </c>
      <c r="G27" s="49">
        <f t="shared" si="0"/>
        <v>102.76771628371233</v>
      </c>
    </row>
    <row r="28" spans="1:7" ht="116.25" customHeight="1">
      <c r="A28" s="19" t="s">
        <v>79</v>
      </c>
      <c r="B28" s="23" t="s">
        <v>49</v>
      </c>
      <c r="C28" s="22">
        <v>250920</v>
      </c>
      <c r="D28" s="12"/>
      <c r="E28" s="13"/>
      <c r="F28" s="22">
        <v>255603.28</v>
      </c>
      <c r="G28" s="49">
        <f t="shared" si="0"/>
        <v>101.8664434879643</v>
      </c>
    </row>
    <row r="29" spans="1:7" ht="58.5" customHeight="1">
      <c r="A29" s="19" t="s">
        <v>80</v>
      </c>
      <c r="B29" s="23" t="s">
        <v>142</v>
      </c>
      <c r="C29" s="22">
        <v>202780</v>
      </c>
      <c r="D29" s="12"/>
      <c r="E29" s="13"/>
      <c r="F29" s="22">
        <v>198643.98</v>
      </c>
      <c r="G29" s="49">
        <f t="shared" si="0"/>
        <v>97.96034125653418</v>
      </c>
    </row>
    <row r="30" spans="1:7" ht="54" customHeight="1">
      <c r="A30" s="16" t="s">
        <v>122</v>
      </c>
      <c r="B30" s="24" t="s">
        <v>128</v>
      </c>
      <c r="C30" s="18">
        <f>C31</f>
        <v>6413820</v>
      </c>
      <c r="D30" s="12"/>
      <c r="E30" s="13"/>
      <c r="F30" s="18">
        <f>F31</f>
        <v>7044422.9399999995</v>
      </c>
      <c r="G30" s="49">
        <f t="shared" si="0"/>
        <v>109.83194009186413</v>
      </c>
    </row>
    <row r="31" spans="1:7" ht="44.25" customHeight="1">
      <c r="A31" s="16" t="s">
        <v>123</v>
      </c>
      <c r="B31" s="24" t="s">
        <v>137</v>
      </c>
      <c r="C31" s="18">
        <f>C32+C33+C34+C35</f>
        <v>6413820</v>
      </c>
      <c r="D31" s="12"/>
      <c r="E31" s="13"/>
      <c r="F31" s="18">
        <f>F32+F33+F34+F35</f>
        <v>7044422.9399999995</v>
      </c>
      <c r="G31" s="49">
        <f t="shared" si="0"/>
        <v>109.83194009186413</v>
      </c>
    </row>
    <row r="32" spans="1:7" ht="84.75" customHeight="1">
      <c r="A32" s="19" t="s">
        <v>124</v>
      </c>
      <c r="B32" s="23" t="s">
        <v>143</v>
      </c>
      <c r="C32" s="22">
        <v>2707943</v>
      </c>
      <c r="D32" s="12"/>
      <c r="E32" s="13"/>
      <c r="F32" s="22">
        <v>2894548.97</v>
      </c>
      <c r="G32" s="49">
        <f t="shared" si="0"/>
        <v>106.89105974534915</v>
      </c>
    </row>
    <row r="33" spans="1:7" ht="103.5" customHeight="1">
      <c r="A33" s="19" t="s">
        <v>125</v>
      </c>
      <c r="B33" s="23" t="s">
        <v>138</v>
      </c>
      <c r="C33" s="22">
        <v>30300</v>
      </c>
      <c r="D33" s="12"/>
      <c r="E33" s="13"/>
      <c r="F33" s="22">
        <v>29384.56</v>
      </c>
      <c r="G33" s="49">
        <f t="shared" si="0"/>
        <v>96.97874587458746</v>
      </c>
    </row>
    <row r="34" spans="1:7" ht="86.25" customHeight="1">
      <c r="A34" s="19" t="s">
        <v>126</v>
      </c>
      <c r="B34" s="23" t="s">
        <v>144</v>
      </c>
      <c r="C34" s="22">
        <v>4187492</v>
      </c>
      <c r="D34" s="12"/>
      <c r="E34" s="13"/>
      <c r="F34" s="22">
        <v>4681095.14</v>
      </c>
      <c r="G34" s="49">
        <f t="shared" si="0"/>
        <v>111.78756019115977</v>
      </c>
    </row>
    <row r="35" spans="1:7" ht="90.75" customHeight="1">
      <c r="A35" s="19" t="s">
        <v>127</v>
      </c>
      <c r="B35" s="23" t="s">
        <v>145</v>
      </c>
      <c r="C35" s="22">
        <v>-511915</v>
      </c>
      <c r="D35" s="12"/>
      <c r="E35" s="13"/>
      <c r="F35" s="22">
        <v>-560605.73</v>
      </c>
      <c r="G35" s="49">
        <f t="shared" si="0"/>
        <v>109.51148725862691</v>
      </c>
    </row>
    <row r="36" spans="1:7" ht="20.25" customHeight="1">
      <c r="A36" s="16" t="s">
        <v>58</v>
      </c>
      <c r="B36" s="17" t="s">
        <v>50</v>
      </c>
      <c r="C36" s="18">
        <f>C37+C43+C46+C49</f>
        <v>23429127</v>
      </c>
      <c r="D36" s="12"/>
      <c r="E36" s="13"/>
      <c r="F36" s="18">
        <f>F37+F43+F46+F49</f>
        <v>24258992.240000002</v>
      </c>
      <c r="G36" s="49">
        <f t="shared" si="0"/>
        <v>103.54202373822979</v>
      </c>
    </row>
    <row r="37" spans="1:7" ht="35.25" customHeight="1">
      <c r="A37" s="19" t="s">
        <v>81</v>
      </c>
      <c r="B37" s="20" t="s">
        <v>51</v>
      </c>
      <c r="C37" s="22">
        <f>C38+C40+C42</f>
        <v>11655542</v>
      </c>
      <c r="D37" s="12"/>
      <c r="E37" s="13"/>
      <c r="F37" s="22">
        <f>F38+F40+F42</f>
        <v>12476893.98</v>
      </c>
      <c r="G37" s="49">
        <f t="shared" si="0"/>
        <v>107.04687933002172</v>
      </c>
    </row>
    <row r="38" spans="1:7" ht="45" customHeight="1">
      <c r="A38" s="19" t="s">
        <v>82</v>
      </c>
      <c r="B38" s="20" t="s">
        <v>52</v>
      </c>
      <c r="C38" s="22">
        <f>C39</f>
        <v>7700150</v>
      </c>
      <c r="D38" s="12"/>
      <c r="E38" s="13"/>
      <c r="F38" s="22">
        <f>F39</f>
        <v>8443463.05</v>
      </c>
      <c r="G38" s="49">
        <f t="shared" si="0"/>
        <v>109.65322818386656</v>
      </c>
    </row>
    <row r="39" spans="1:7" ht="42.75" customHeight="1">
      <c r="A39" s="19" t="s">
        <v>13</v>
      </c>
      <c r="B39" s="20" t="s">
        <v>52</v>
      </c>
      <c r="C39" s="22">
        <v>7700150</v>
      </c>
      <c r="D39" s="12"/>
      <c r="E39" s="13"/>
      <c r="F39" s="22">
        <v>8443463.05</v>
      </c>
      <c r="G39" s="49">
        <f t="shared" si="0"/>
        <v>109.65322818386656</v>
      </c>
    </row>
    <row r="40" spans="1:7" ht="60" customHeight="1">
      <c r="A40" s="19" t="s">
        <v>83</v>
      </c>
      <c r="B40" s="20" t="s">
        <v>53</v>
      </c>
      <c r="C40" s="22">
        <f>C41</f>
        <v>4014100</v>
      </c>
      <c r="D40" s="12"/>
      <c r="E40" s="13"/>
      <c r="F40" s="22">
        <f>F41</f>
        <v>4092138.69</v>
      </c>
      <c r="G40" s="49">
        <f t="shared" si="0"/>
        <v>101.94411424727834</v>
      </c>
    </row>
    <row r="41" spans="1:7" ht="66.75" customHeight="1">
      <c r="A41" s="19" t="s">
        <v>14</v>
      </c>
      <c r="B41" s="20" t="s">
        <v>146</v>
      </c>
      <c r="C41" s="22">
        <v>4014100</v>
      </c>
      <c r="D41" s="12"/>
      <c r="E41" s="13"/>
      <c r="F41" s="22">
        <v>4092138.69</v>
      </c>
      <c r="G41" s="49">
        <f t="shared" si="0"/>
        <v>101.94411424727834</v>
      </c>
    </row>
    <row r="42" spans="1:7" ht="56.25" customHeight="1">
      <c r="A42" s="19" t="s">
        <v>26</v>
      </c>
      <c r="B42" s="20" t="s">
        <v>147</v>
      </c>
      <c r="C42" s="22">
        <v>-58708</v>
      </c>
      <c r="D42" s="12"/>
      <c r="E42" s="13"/>
      <c r="F42" s="22">
        <v>-58707.76</v>
      </c>
      <c r="G42" s="49">
        <f t="shared" si="0"/>
        <v>99.99959119711113</v>
      </c>
    </row>
    <row r="43" spans="1:7" ht="42.75" customHeight="1">
      <c r="A43" s="19" t="s">
        <v>84</v>
      </c>
      <c r="B43" s="20" t="s">
        <v>61</v>
      </c>
      <c r="C43" s="22">
        <f>C44+C45</f>
        <v>7900700</v>
      </c>
      <c r="D43" s="12"/>
      <c r="E43" s="13"/>
      <c r="F43" s="22">
        <f>F44+F45</f>
        <v>7901556.12</v>
      </c>
      <c r="G43" s="49">
        <f t="shared" si="0"/>
        <v>100.01083600187326</v>
      </c>
    </row>
    <row r="44" spans="1:7" ht="41.25" customHeight="1">
      <c r="A44" s="19" t="s">
        <v>15</v>
      </c>
      <c r="B44" s="20" t="s">
        <v>61</v>
      </c>
      <c r="C44" s="22">
        <v>7900700</v>
      </c>
      <c r="D44" s="12"/>
      <c r="E44" s="13"/>
      <c r="F44" s="22">
        <v>7901540.63</v>
      </c>
      <c r="G44" s="49">
        <f t="shared" si="0"/>
        <v>100.01063994329616</v>
      </c>
    </row>
    <row r="45" spans="1:7" ht="56.25" customHeight="1">
      <c r="A45" s="19" t="s">
        <v>16</v>
      </c>
      <c r="B45" s="20" t="s">
        <v>17</v>
      </c>
      <c r="C45" s="22"/>
      <c r="D45" s="12"/>
      <c r="E45" s="13"/>
      <c r="F45" s="22">
        <v>15.49</v>
      </c>
      <c r="G45" s="49" t="e">
        <f t="shared" si="0"/>
        <v>#DIV/0!</v>
      </c>
    </row>
    <row r="46" spans="1:7" ht="34.5" customHeight="1">
      <c r="A46" s="19" t="s">
        <v>85</v>
      </c>
      <c r="B46" s="20" t="s">
        <v>62</v>
      </c>
      <c r="C46" s="22">
        <f>C47+C48</f>
        <v>3705000</v>
      </c>
      <c r="D46" s="12"/>
      <c r="E46" s="13"/>
      <c r="F46" s="22">
        <f>F47+F48</f>
        <v>3704071.03</v>
      </c>
      <c r="G46" s="49">
        <f t="shared" si="0"/>
        <v>99.974926585695</v>
      </c>
    </row>
    <row r="47" spans="1:7" ht="38.25" customHeight="1">
      <c r="A47" s="19" t="s">
        <v>18</v>
      </c>
      <c r="B47" s="20" t="s">
        <v>62</v>
      </c>
      <c r="C47" s="22">
        <v>3705000</v>
      </c>
      <c r="D47" s="12"/>
      <c r="E47" s="13"/>
      <c r="F47" s="22">
        <v>3707644.28</v>
      </c>
      <c r="G47" s="49">
        <f t="shared" si="0"/>
        <v>100.07137058029689</v>
      </c>
    </row>
    <row r="48" spans="1:7" ht="42" customHeight="1">
      <c r="A48" s="19" t="s">
        <v>19</v>
      </c>
      <c r="B48" s="20" t="s">
        <v>20</v>
      </c>
      <c r="C48" s="22">
        <v>0</v>
      </c>
      <c r="D48" s="12"/>
      <c r="E48" s="13"/>
      <c r="F48" s="22">
        <v>-3573.25</v>
      </c>
      <c r="G48" s="49" t="e">
        <f t="shared" si="0"/>
        <v>#DIV/0!</v>
      </c>
    </row>
    <row r="49" spans="1:7" ht="47.25" customHeight="1">
      <c r="A49" s="19" t="s">
        <v>113</v>
      </c>
      <c r="B49" s="20" t="s">
        <v>114</v>
      </c>
      <c r="C49" s="22">
        <v>167885</v>
      </c>
      <c r="D49" s="12"/>
      <c r="E49" s="13"/>
      <c r="F49" s="22">
        <v>176471.11</v>
      </c>
      <c r="G49" s="49">
        <f t="shared" si="0"/>
        <v>105.11428060875004</v>
      </c>
    </row>
    <row r="50" spans="1:7" ht="40.5" customHeight="1">
      <c r="A50" s="16" t="s">
        <v>57</v>
      </c>
      <c r="B50" s="25" t="s">
        <v>63</v>
      </c>
      <c r="C50" s="18">
        <f>C51</f>
        <v>3010600</v>
      </c>
      <c r="D50" s="12"/>
      <c r="E50" s="13"/>
      <c r="F50" s="18">
        <f>F51</f>
        <v>3104527.02</v>
      </c>
      <c r="G50" s="49">
        <f t="shared" si="0"/>
        <v>103.11987710091013</v>
      </c>
    </row>
    <row r="51" spans="1:7" ht="34.5" customHeight="1">
      <c r="A51" s="19" t="s">
        <v>86</v>
      </c>
      <c r="B51" s="25" t="s">
        <v>64</v>
      </c>
      <c r="C51" s="22">
        <f>C52</f>
        <v>3010600</v>
      </c>
      <c r="D51" s="12"/>
      <c r="E51" s="13"/>
      <c r="F51" s="22">
        <f>F52</f>
        <v>3104527.02</v>
      </c>
      <c r="G51" s="49">
        <f t="shared" si="0"/>
        <v>103.11987710091013</v>
      </c>
    </row>
    <row r="52" spans="1:7" ht="40.5" customHeight="1">
      <c r="A52" s="19" t="s">
        <v>87</v>
      </c>
      <c r="B52" s="26" t="s">
        <v>65</v>
      </c>
      <c r="C52" s="22">
        <v>3010600</v>
      </c>
      <c r="D52" s="12"/>
      <c r="E52" s="13"/>
      <c r="F52" s="22">
        <v>3104527.02</v>
      </c>
      <c r="G52" s="49">
        <f t="shared" si="0"/>
        <v>103.11987710091013</v>
      </c>
    </row>
    <row r="53" spans="1:7" ht="36" customHeight="1">
      <c r="A53" s="16" t="s">
        <v>56</v>
      </c>
      <c r="B53" s="25" t="s">
        <v>66</v>
      </c>
      <c r="C53" s="18">
        <f>C54</f>
        <v>40094</v>
      </c>
      <c r="D53" s="12"/>
      <c r="E53" s="13"/>
      <c r="F53" s="18">
        <f>F54</f>
        <v>40094</v>
      </c>
      <c r="G53" s="49">
        <f t="shared" si="0"/>
        <v>100</v>
      </c>
    </row>
    <row r="54" spans="1:7" ht="36" customHeight="1">
      <c r="A54" s="19" t="s">
        <v>88</v>
      </c>
      <c r="B54" s="25" t="s">
        <v>67</v>
      </c>
      <c r="C54" s="22">
        <f>C55</f>
        <v>40094</v>
      </c>
      <c r="D54" s="12"/>
      <c r="E54" s="13"/>
      <c r="F54" s="22">
        <f>F55</f>
        <v>40094</v>
      </c>
      <c r="G54" s="49">
        <f t="shared" si="0"/>
        <v>100</v>
      </c>
    </row>
    <row r="55" spans="1:7" ht="39" customHeight="1">
      <c r="A55" s="19" t="s">
        <v>89</v>
      </c>
      <c r="B55" s="26" t="s">
        <v>68</v>
      </c>
      <c r="C55" s="22">
        <v>40094</v>
      </c>
      <c r="D55" s="12"/>
      <c r="E55" s="13"/>
      <c r="F55" s="22">
        <v>40094</v>
      </c>
      <c r="G55" s="49">
        <f t="shared" si="0"/>
        <v>100</v>
      </c>
    </row>
    <row r="56" spans="1:7" ht="21" customHeight="1">
      <c r="A56" s="16" t="s">
        <v>90</v>
      </c>
      <c r="B56" s="25" t="s">
        <v>69</v>
      </c>
      <c r="C56" s="18">
        <f>C57+C58+C59</f>
        <v>870500</v>
      </c>
      <c r="D56" s="12"/>
      <c r="E56" s="13"/>
      <c r="F56" s="18">
        <f>F57+F58+F59</f>
        <v>865503.1699999999</v>
      </c>
      <c r="G56" s="49">
        <f t="shared" si="0"/>
        <v>99.42598161975876</v>
      </c>
    </row>
    <row r="57" spans="1:7" ht="55.5" customHeight="1">
      <c r="A57" s="19" t="s">
        <v>148</v>
      </c>
      <c r="B57" s="27" t="s">
        <v>70</v>
      </c>
      <c r="C57" s="22">
        <v>495500</v>
      </c>
      <c r="D57" s="12"/>
      <c r="E57" s="13"/>
      <c r="F57" s="22">
        <v>490503.17</v>
      </c>
      <c r="G57" s="49">
        <f t="shared" si="0"/>
        <v>98.9915580221998</v>
      </c>
    </row>
    <row r="58" spans="1:7" ht="69" customHeight="1">
      <c r="A58" s="19" t="s">
        <v>91</v>
      </c>
      <c r="B58" s="28" t="s">
        <v>116</v>
      </c>
      <c r="C58" s="22">
        <v>260000</v>
      </c>
      <c r="D58" s="12"/>
      <c r="E58" s="13"/>
      <c r="F58" s="22">
        <v>260000</v>
      </c>
      <c r="G58" s="49">
        <f t="shared" si="0"/>
        <v>100</v>
      </c>
    </row>
    <row r="59" spans="1:7" ht="36.75" customHeight="1">
      <c r="A59" s="19" t="s">
        <v>92</v>
      </c>
      <c r="B59" s="28" t="s">
        <v>71</v>
      </c>
      <c r="C59" s="21">
        <v>115000</v>
      </c>
      <c r="D59" s="12"/>
      <c r="E59" s="13"/>
      <c r="F59" s="21">
        <v>115000</v>
      </c>
      <c r="G59" s="49">
        <f t="shared" si="0"/>
        <v>100</v>
      </c>
    </row>
    <row r="60" spans="1:7" ht="50.25" customHeight="1">
      <c r="A60" s="16" t="s">
        <v>55</v>
      </c>
      <c r="B60" s="29" t="s">
        <v>72</v>
      </c>
      <c r="C60" s="18">
        <f>C61</f>
        <v>-300</v>
      </c>
      <c r="D60" s="12"/>
      <c r="E60" s="13"/>
      <c r="F60" s="18">
        <f>F61</f>
        <v>-300</v>
      </c>
      <c r="G60" s="49">
        <f t="shared" si="0"/>
        <v>100</v>
      </c>
    </row>
    <row r="61" spans="1:7" ht="39.75" customHeight="1">
      <c r="A61" s="19" t="s">
        <v>119</v>
      </c>
      <c r="B61" s="26" t="s">
        <v>73</v>
      </c>
      <c r="C61" s="21">
        <v>-300</v>
      </c>
      <c r="D61" s="12"/>
      <c r="E61" s="13"/>
      <c r="F61" s="21">
        <v>-300</v>
      </c>
      <c r="G61" s="49">
        <f t="shared" si="0"/>
        <v>100</v>
      </c>
    </row>
    <row r="62" spans="1:7" ht="36.75" customHeight="1">
      <c r="A62" s="19"/>
      <c r="B62" s="25" t="s">
        <v>74</v>
      </c>
      <c r="C62" s="18">
        <f>C63+C68+C74+C78+C83+C103</f>
        <v>14828159</v>
      </c>
      <c r="D62" s="12"/>
      <c r="E62" s="13"/>
      <c r="F62" s="18">
        <f>F63+F68+F74+F78+F83+F103</f>
        <v>18311437.54</v>
      </c>
      <c r="G62" s="49">
        <f t="shared" si="0"/>
        <v>123.49097106390616</v>
      </c>
    </row>
    <row r="63" spans="1:7" ht="49.5" customHeight="1">
      <c r="A63" s="16" t="s">
        <v>93</v>
      </c>
      <c r="B63" s="25" t="s">
        <v>75</v>
      </c>
      <c r="C63" s="18">
        <f>C64+C65+C66+C67</f>
        <v>10335464</v>
      </c>
      <c r="D63" s="12"/>
      <c r="E63" s="13"/>
      <c r="F63" s="18">
        <f>F64+F65+F66+F67</f>
        <v>11315282.64</v>
      </c>
      <c r="G63" s="49">
        <f t="shared" si="0"/>
        <v>109.48016112290652</v>
      </c>
    </row>
    <row r="64" spans="1:7" ht="93" customHeight="1">
      <c r="A64" s="19" t="s">
        <v>149</v>
      </c>
      <c r="B64" s="30" t="s">
        <v>150</v>
      </c>
      <c r="C64" s="22">
        <v>2700000</v>
      </c>
      <c r="D64" s="12"/>
      <c r="E64" s="13"/>
      <c r="F64" s="22">
        <v>3075634.67</v>
      </c>
      <c r="G64" s="49">
        <f t="shared" si="0"/>
        <v>113.91239518518519</v>
      </c>
    </row>
    <row r="65" spans="1:7" ht="80.25" customHeight="1">
      <c r="A65" s="19" t="s">
        <v>27</v>
      </c>
      <c r="B65" s="26" t="s">
        <v>140</v>
      </c>
      <c r="C65" s="22">
        <v>6951020</v>
      </c>
      <c r="D65" s="12"/>
      <c r="E65" s="13" t="s">
        <v>120</v>
      </c>
      <c r="F65" s="22">
        <v>7540108.16</v>
      </c>
      <c r="G65" s="49">
        <f t="shared" si="0"/>
        <v>108.47484484291515</v>
      </c>
    </row>
    <row r="66" spans="1:7" ht="79.5" customHeight="1">
      <c r="A66" s="19" t="s">
        <v>94</v>
      </c>
      <c r="B66" s="26" t="s">
        <v>28</v>
      </c>
      <c r="C66" s="22">
        <v>655000</v>
      </c>
      <c r="D66" s="12"/>
      <c r="E66" s="13"/>
      <c r="F66" s="22">
        <v>658129.81</v>
      </c>
      <c r="G66" s="49">
        <f t="shared" si="0"/>
        <v>100.47783358778626</v>
      </c>
    </row>
    <row r="67" spans="1:7" ht="80.25" customHeight="1">
      <c r="A67" s="19" t="s">
        <v>95</v>
      </c>
      <c r="B67" s="26" t="s">
        <v>139</v>
      </c>
      <c r="C67" s="22">
        <v>29444</v>
      </c>
      <c r="D67" s="12"/>
      <c r="E67" s="13"/>
      <c r="F67" s="22">
        <v>41410</v>
      </c>
      <c r="G67" s="49">
        <f t="shared" si="0"/>
        <v>140.63985871484851</v>
      </c>
    </row>
    <row r="68" spans="1:7" ht="41.25" customHeight="1">
      <c r="A68" s="16" t="s">
        <v>96</v>
      </c>
      <c r="B68" s="25" t="s">
        <v>108</v>
      </c>
      <c r="C68" s="18">
        <f>C69</f>
        <v>461100</v>
      </c>
      <c r="D68" s="12"/>
      <c r="E68" s="13"/>
      <c r="F68" s="18">
        <f>F69</f>
        <v>475496.16000000003</v>
      </c>
      <c r="G68" s="49">
        <f t="shared" si="0"/>
        <v>103.12213402732597</v>
      </c>
    </row>
    <row r="69" spans="1:7" ht="34.5" customHeight="1">
      <c r="A69" s="19" t="s">
        <v>97</v>
      </c>
      <c r="B69" s="26" t="s">
        <v>110</v>
      </c>
      <c r="C69" s="22">
        <f>C70+C71+C72+C73</f>
        <v>461100</v>
      </c>
      <c r="D69" s="12"/>
      <c r="E69" s="13"/>
      <c r="F69" s="22">
        <f>F70+F71+F72+F73</f>
        <v>475496.16000000003</v>
      </c>
      <c r="G69" s="49">
        <f t="shared" si="0"/>
        <v>103.12213402732597</v>
      </c>
    </row>
    <row r="70" spans="1:7" ht="34.5" customHeight="1">
      <c r="A70" s="19" t="s">
        <v>29</v>
      </c>
      <c r="B70" s="26" t="s">
        <v>30</v>
      </c>
      <c r="C70" s="22">
        <v>27600</v>
      </c>
      <c r="D70" s="12"/>
      <c r="E70" s="13"/>
      <c r="F70" s="22">
        <v>28589.56</v>
      </c>
      <c r="G70" s="49">
        <f aca="true" t="shared" si="1" ref="G70:G111">F70/C70*100</f>
        <v>103.5853623188406</v>
      </c>
    </row>
    <row r="71" spans="1:7" ht="36" customHeight="1">
      <c r="A71" s="19" t="s">
        <v>31</v>
      </c>
      <c r="B71" s="26" t="s">
        <v>32</v>
      </c>
      <c r="C71" s="22">
        <v>43000</v>
      </c>
      <c r="D71" s="12"/>
      <c r="E71" s="13"/>
      <c r="F71" s="22">
        <v>41490.72</v>
      </c>
      <c r="G71" s="49">
        <f t="shared" si="1"/>
        <v>96.49004651162791</v>
      </c>
    </row>
    <row r="72" spans="1:7" ht="29.25" customHeight="1">
      <c r="A72" s="19" t="s">
        <v>33</v>
      </c>
      <c r="B72" s="26" t="s">
        <v>34</v>
      </c>
      <c r="C72" s="22">
        <v>390500</v>
      </c>
      <c r="D72" s="12"/>
      <c r="E72" s="13"/>
      <c r="F72" s="22">
        <v>405415.87</v>
      </c>
      <c r="G72" s="49">
        <f t="shared" si="1"/>
        <v>103.81968501920615</v>
      </c>
    </row>
    <row r="73" spans="1:7" ht="49.5" customHeight="1">
      <c r="A73" s="19" t="s">
        <v>240</v>
      </c>
      <c r="B73" s="26" t="s">
        <v>241</v>
      </c>
      <c r="C73" s="22"/>
      <c r="D73" s="12"/>
      <c r="E73" s="13"/>
      <c r="F73" s="22">
        <v>0.01</v>
      </c>
      <c r="G73" s="49" t="e">
        <f t="shared" si="1"/>
        <v>#DIV/0!</v>
      </c>
    </row>
    <row r="74" spans="1:7" ht="36" customHeight="1">
      <c r="A74" s="16" t="s">
        <v>98</v>
      </c>
      <c r="B74" s="31" t="s">
        <v>151</v>
      </c>
      <c r="C74" s="18">
        <f>C75+C76+C77</f>
        <v>461280</v>
      </c>
      <c r="D74" s="12"/>
      <c r="E74" s="13"/>
      <c r="F74" s="18">
        <f>F75+F76+F77</f>
        <v>339416.73</v>
      </c>
      <c r="G74" s="49">
        <f t="shared" si="1"/>
        <v>73.5814971383975</v>
      </c>
    </row>
    <row r="75" spans="1:7" ht="35.25" customHeight="1">
      <c r="A75" s="19" t="s">
        <v>152</v>
      </c>
      <c r="B75" s="32" t="s">
        <v>35</v>
      </c>
      <c r="C75" s="22">
        <v>935</v>
      </c>
      <c r="D75" s="12"/>
      <c r="E75" s="13"/>
      <c r="F75" s="22">
        <v>934.72</v>
      </c>
      <c r="G75" s="49">
        <f t="shared" si="1"/>
        <v>99.97005347593583</v>
      </c>
    </row>
    <row r="76" spans="1:7" ht="38.25" customHeight="1">
      <c r="A76" s="19" t="s">
        <v>153</v>
      </c>
      <c r="B76" s="32" t="s">
        <v>35</v>
      </c>
      <c r="C76" s="22">
        <v>74605</v>
      </c>
      <c r="D76" s="12">
        <v>979</v>
      </c>
      <c r="E76" s="13"/>
      <c r="F76" s="22">
        <v>74605.44</v>
      </c>
      <c r="G76" s="49">
        <f t="shared" si="1"/>
        <v>100.00058977280344</v>
      </c>
    </row>
    <row r="77" spans="1:7" ht="39" customHeight="1">
      <c r="A77" s="19" t="s">
        <v>154</v>
      </c>
      <c r="B77" s="32" t="s">
        <v>35</v>
      </c>
      <c r="C77" s="22">
        <f>255530+130210</f>
        <v>385740</v>
      </c>
      <c r="D77" s="12"/>
      <c r="E77" s="13"/>
      <c r="F77" s="22">
        <v>263876.57</v>
      </c>
      <c r="G77" s="49">
        <f t="shared" si="1"/>
        <v>68.40788354850417</v>
      </c>
    </row>
    <row r="78" spans="1:7" ht="36" customHeight="1">
      <c r="A78" s="16" t="s">
        <v>99</v>
      </c>
      <c r="B78" s="31" t="s">
        <v>111</v>
      </c>
      <c r="C78" s="18">
        <f>C79+C80+C81+C82</f>
        <v>2133315</v>
      </c>
      <c r="D78" s="12"/>
      <c r="E78" s="13"/>
      <c r="F78" s="18">
        <f>F79+F80+F81+F82</f>
        <v>4046905.84</v>
      </c>
      <c r="G78" s="49">
        <f t="shared" si="1"/>
        <v>189.70034148730966</v>
      </c>
    </row>
    <row r="79" spans="1:7" ht="96.75" customHeight="1">
      <c r="A79" s="19" t="s">
        <v>36</v>
      </c>
      <c r="B79" s="26" t="s">
        <v>37</v>
      </c>
      <c r="C79" s="21">
        <v>0</v>
      </c>
      <c r="D79" s="12"/>
      <c r="E79" s="13"/>
      <c r="F79" s="21">
        <v>1493999.32</v>
      </c>
      <c r="G79" s="49" t="e">
        <f t="shared" si="1"/>
        <v>#DIV/0!</v>
      </c>
    </row>
    <row r="80" spans="1:7" ht="69" customHeight="1">
      <c r="A80" s="19" t="s">
        <v>155</v>
      </c>
      <c r="B80" s="32" t="s">
        <v>156</v>
      </c>
      <c r="C80" s="21">
        <v>2107025</v>
      </c>
      <c r="D80" s="12"/>
      <c r="E80" s="13"/>
      <c r="F80" s="21">
        <v>2164570.03</v>
      </c>
      <c r="G80" s="49">
        <f t="shared" si="1"/>
        <v>102.73110333289827</v>
      </c>
    </row>
    <row r="81" spans="1:7" ht="51.75" customHeight="1">
      <c r="A81" s="19" t="s">
        <v>38</v>
      </c>
      <c r="B81" s="32" t="s">
        <v>157</v>
      </c>
      <c r="C81" s="22"/>
      <c r="D81" s="12"/>
      <c r="E81" s="13"/>
      <c r="F81" s="22">
        <v>362046.49</v>
      </c>
      <c r="G81" s="49" t="e">
        <f t="shared" si="1"/>
        <v>#DIV/0!</v>
      </c>
    </row>
    <row r="82" spans="1:7" ht="94.5" customHeight="1">
      <c r="A82" s="19" t="s">
        <v>158</v>
      </c>
      <c r="B82" s="32" t="s">
        <v>159</v>
      </c>
      <c r="C82" s="21">
        <v>26290</v>
      </c>
      <c r="D82" s="12"/>
      <c r="E82" s="13"/>
      <c r="F82" s="21">
        <v>26290</v>
      </c>
      <c r="G82" s="49">
        <f t="shared" si="1"/>
        <v>100</v>
      </c>
    </row>
    <row r="83" spans="1:7" ht="36" customHeight="1">
      <c r="A83" s="16" t="s">
        <v>100</v>
      </c>
      <c r="B83" s="25" t="s">
        <v>0</v>
      </c>
      <c r="C83" s="18">
        <f>C84+C85+C86+C87+C88+C89+C90+C91+C94+C95+C96+C97+C98+C99</f>
        <v>1435000</v>
      </c>
      <c r="D83" s="12"/>
      <c r="E83" s="13"/>
      <c r="F83" s="18">
        <f>F84+F85+F86+F87+F88+F89+F90+F91+F94+F95+F96+F97+F98+F99</f>
        <v>2249478.92</v>
      </c>
      <c r="G83" s="49">
        <f t="shared" si="1"/>
        <v>156.75811289198606</v>
      </c>
    </row>
    <row r="84" spans="1:7" ht="78" customHeight="1">
      <c r="A84" s="19" t="s">
        <v>160</v>
      </c>
      <c r="B84" s="26" t="s">
        <v>161</v>
      </c>
      <c r="C84" s="22">
        <v>52560</v>
      </c>
      <c r="D84" s="12"/>
      <c r="E84" s="13"/>
      <c r="F84" s="22">
        <v>46599.04</v>
      </c>
      <c r="G84" s="49">
        <f t="shared" si="1"/>
        <v>88.65875190258751</v>
      </c>
    </row>
    <row r="85" spans="1:7" ht="66.75" customHeight="1">
      <c r="A85" s="19" t="s">
        <v>101</v>
      </c>
      <c r="B85" s="26" t="s">
        <v>1</v>
      </c>
      <c r="C85" s="22">
        <v>900</v>
      </c>
      <c r="D85" s="12"/>
      <c r="E85" s="13"/>
      <c r="F85" s="22">
        <v>1050</v>
      </c>
      <c r="G85" s="49">
        <f t="shared" si="1"/>
        <v>116.66666666666667</v>
      </c>
    </row>
    <row r="86" spans="1:7" ht="66" customHeight="1">
      <c r="A86" s="19" t="s">
        <v>162</v>
      </c>
      <c r="B86" s="26" t="s">
        <v>163</v>
      </c>
      <c r="C86" s="22">
        <v>10000</v>
      </c>
      <c r="D86" s="12"/>
      <c r="E86" s="13"/>
      <c r="F86" s="22">
        <v>0</v>
      </c>
      <c r="G86" s="49">
        <f t="shared" si="1"/>
        <v>0</v>
      </c>
    </row>
    <row r="87" spans="1:7" ht="65.25" customHeight="1">
      <c r="A87" s="19" t="s">
        <v>164</v>
      </c>
      <c r="B87" s="26" t="s">
        <v>136</v>
      </c>
      <c r="C87" s="22">
        <v>1500</v>
      </c>
      <c r="D87" s="12"/>
      <c r="E87" s="13"/>
      <c r="F87" s="22">
        <v>1500</v>
      </c>
      <c r="G87" s="49">
        <f t="shared" si="1"/>
        <v>100</v>
      </c>
    </row>
    <row r="88" spans="1:7" ht="51.75" customHeight="1">
      <c r="A88" s="19" t="s">
        <v>165</v>
      </c>
      <c r="B88" s="26" t="s">
        <v>166</v>
      </c>
      <c r="C88" s="22">
        <v>63760</v>
      </c>
      <c r="D88" s="12"/>
      <c r="E88" s="13"/>
      <c r="F88" s="22">
        <v>69751.3</v>
      </c>
      <c r="G88" s="49">
        <f t="shared" si="1"/>
        <v>109.39664366373903</v>
      </c>
    </row>
    <row r="89" spans="1:7" ht="47.25" customHeight="1">
      <c r="A89" s="19" t="s">
        <v>167</v>
      </c>
      <c r="B89" s="26" t="s">
        <v>168</v>
      </c>
      <c r="C89" s="22">
        <v>1000</v>
      </c>
      <c r="D89" s="12"/>
      <c r="E89" s="13"/>
      <c r="F89" s="22">
        <v>1000</v>
      </c>
      <c r="G89" s="49">
        <f t="shared" si="1"/>
        <v>100</v>
      </c>
    </row>
    <row r="90" spans="1:7" ht="40.5" customHeight="1">
      <c r="A90" s="19" t="s">
        <v>169</v>
      </c>
      <c r="B90" s="26" t="s">
        <v>2</v>
      </c>
      <c r="C90" s="22">
        <v>1250</v>
      </c>
      <c r="D90" s="12"/>
      <c r="E90" s="13"/>
      <c r="F90" s="22">
        <v>1750</v>
      </c>
      <c r="G90" s="49">
        <f t="shared" si="1"/>
        <v>140</v>
      </c>
    </row>
    <row r="91" spans="1:7" ht="63" customHeight="1">
      <c r="A91" s="19" t="s">
        <v>242</v>
      </c>
      <c r="B91" s="26" t="s">
        <v>3</v>
      </c>
      <c r="C91" s="22">
        <f>C92+C93</f>
        <v>726020</v>
      </c>
      <c r="D91" s="12"/>
      <c r="E91" s="13"/>
      <c r="F91" s="22">
        <f>F92+F93</f>
        <v>845718.66</v>
      </c>
      <c r="G91" s="49">
        <f t="shared" si="1"/>
        <v>116.48696454643124</v>
      </c>
    </row>
    <row r="92" spans="1:7" ht="59.25" customHeight="1">
      <c r="A92" s="19" t="s">
        <v>170</v>
      </c>
      <c r="B92" s="26" t="s">
        <v>3</v>
      </c>
      <c r="C92" s="22">
        <v>720000</v>
      </c>
      <c r="D92" s="12"/>
      <c r="E92" s="13"/>
      <c r="F92" s="22">
        <v>839198.66</v>
      </c>
      <c r="G92" s="49">
        <f t="shared" si="1"/>
        <v>116.55536944444445</v>
      </c>
    </row>
    <row r="93" spans="1:7" ht="60" customHeight="1">
      <c r="A93" s="19" t="s">
        <v>171</v>
      </c>
      <c r="B93" s="26" t="s">
        <v>3</v>
      </c>
      <c r="C93" s="22">
        <v>6020</v>
      </c>
      <c r="D93" s="12"/>
      <c r="E93" s="13"/>
      <c r="F93" s="22">
        <v>6520</v>
      </c>
      <c r="G93" s="49">
        <f t="shared" si="1"/>
        <v>108.30564784053156</v>
      </c>
    </row>
    <row r="94" spans="1:7" ht="35.25" customHeight="1">
      <c r="A94" s="19" t="s">
        <v>172</v>
      </c>
      <c r="B94" s="26" t="s">
        <v>39</v>
      </c>
      <c r="C94" s="22">
        <v>4000</v>
      </c>
      <c r="D94" s="12"/>
      <c r="E94" s="13"/>
      <c r="F94" s="22">
        <v>3500</v>
      </c>
      <c r="G94" s="49">
        <f t="shared" si="1"/>
        <v>87.5</v>
      </c>
    </row>
    <row r="95" spans="1:7" ht="63" customHeight="1">
      <c r="A95" s="19" t="s">
        <v>173</v>
      </c>
      <c r="B95" s="26" t="s">
        <v>109</v>
      </c>
      <c r="C95" s="22">
        <v>18000</v>
      </c>
      <c r="D95" s="12"/>
      <c r="E95" s="13"/>
      <c r="F95" s="22">
        <v>18000</v>
      </c>
      <c r="G95" s="49">
        <f t="shared" si="1"/>
        <v>100</v>
      </c>
    </row>
    <row r="96" spans="1:7" ht="60" customHeight="1">
      <c r="A96" s="19" t="s">
        <v>174</v>
      </c>
      <c r="B96" s="27" t="s">
        <v>175</v>
      </c>
      <c r="C96" s="22">
        <v>12000</v>
      </c>
      <c r="D96" s="12"/>
      <c r="E96" s="13"/>
      <c r="F96" s="22">
        <v>21000</v>
      </c>
      <c r="G96" s="49">
        <f t="shared" si="1"/>
        <v>175</v>
      </c>
    </row>
    <row r="97" spans="1:7" ht="48.75" customHeight="1">
      <c r="A97" s="19" t="s">
        <v>102</v>
      </c>
      <c r="B97" s="27" t="s">
        <v>59</v>
      </c>
      <c r="C97" s="22">
        <v>0</v>
      </c>
      <c r="D97" s="12"/>
      <c r="E97" s="13"/>
      <c r="F97" s="22">
        <v>304592</v>
      </c>
      <c r="G97" s="49" t="e">
        <f t="shared" si="1"/>
        <v>#DIV/0!</v>
      </c>
    </row>
    <row r="98" spans="1:7" ht="72" customHeight="1">
      <c r="A98" s="19" t="s">
        <v>176</v>
      </c>
      <c r="B98" s="27" t="s">
        <v>177</v>
      </c>
      <c r="C98" s="22">
        <v>31340</v>
      </c>
      <c r="D98" s="12"/>
      <c r="E98" s="13"/>
      <c r="F98" s="22">
        <v>37840</v>
      </c>
      <c r="G98" s="49">
        <f t="shared" si="1"/>
        <v>120.74026802807913</v>
      </c>
    </row>
    <row r="99" spans="1:7" ht="50.25" customHeight="1">
      <c r="A99" s="16" t="s">
        <v>103</v>
      </c>
      <c r="B99" s="25" t="s">
        <v>4</v>
      </c>
      <c r="C99" s="18">
        <f>C100+C101+C102</f>
        <v>512670</v>
      </c>
      <c r="D99" s="12"/>
      <c r="E99" s="13"/>
      <c r="F99" s="18">
        <f>F100+F101+F102</f>
        <v>897177.9199999999</v>
      </c>
      <c r="G99" s="49">
        <f t="shared" si="1"/>
        <v>175.0010572102912</v>
      </c>
    </row>
    <row r="100" spans="1:7" ht="56.25" customHeight="1">
      <c r="A100" s="19" t="s">
        <v>178</v>
      </c>
      <c r="B100" s="26" t="s">
        <v>4</v>
      </c>
      <c r="C100" s="22">
        <v>160000</v>
      </c>
      <c r="D100" s="12"/>
      <c r="E100" s="13"/>
      <c r="F100" s="22">
        <v>188119.76</v>
      </c>
      <c r="G100" s="49">
        <f t="shared" si="1"/>
        <v>117.57485000000001</v>
      </c>
    </row>
    <row r="101" spans="1:7" ht="57" customHeight="1">
      <c r="A101" s="19" t="s">
        <v>179</v>
      </c>
      <c r="B101" s="26" t="s">
        <v>4</v>
      </c>
      <c r="C101" s="22">
        <v>101900</v>
      </c>
      <c r="D101" s="12"/>
      <c r="E101" s="13"/>
      <c r="F101" s="22">
        <v>412510</v>
      </c>
      <c r="G101" s="49">
        <f t="shared" si="1"/>
        <v>404.8184494602552</v>
      </c>
    </row>
    <row r="102" spans="1:7" ht="51" customHeight="1">
      <c r="A102" s="19" t="s">
        <v>180</v>
      </c>
      <c r="B102" s="26" t="s">
        <v>4</v>
      </c>
      <c r="C102" s="22">
        <v>250770</v>
      </c>
      <c r="D102" s="12"/>
      <c r="E102" s="13"/>
      <c r="F102" s="22">
        <v>296548.16</v>
      </c>
      <c r="G102" s="49">
        <f t="shared" si="1"/>
        <v>118.25503848147704</v>
      </c>
    </row>
    <row r="103" spans="1:7" ht="17.25" customHeight="1">
      <c r="A103" s="16" t="s">
        <v>104</v>
      </c>
      <c r="B103" s="25" t="s">
        <v>5</v>
      </c>
      <c r="C103" s="18">
        <f>C104+C105</f>
        <v>2000</v>
      </c>
      <c r="D103" s="12"/>
      <c r="E103" s="13"/>
      <c r="F103" s="18">
        <f>F104+F105</f>
        <v>-115142.75</v>
      </c>
      <c r="G103" s="49">
        <f t="shared" si="1"/>
        <v>-5757.137500000001</v>
      </c>
    </row>
    <row r="104" spans="1:7" ht="45" customHeight="1">
      <c r="A104" s="19" t="s">
        <v>105</v>
      </c>
      <c r="B104" s="26" t="s">
        <v>6</v>
      </c>
      <c r="C104" s="22">
        <v>0</v>
      </c>
      <c r="D104" s="12"/>
      <c r="E104" s="13"/>
      <c r="F104" s="22">
        <v>-117142.5</v>
      </c>
      <c r="G104" s="49" t="e">
        <f t="shared" si="1"/>
        <v>#DIV/0!</v>
      </c>
    </row>
    <row r="105" spans="1:7" ht="39.75" customHeight="1">
      <c r="A105" s="19" t="s">
        <v>181</v>
      </c>
      <c r="B105" s="26" t="s">
        <v>7</v>
      </c>
      <c r="C105" s="22">
        <v>2000</v>
      </c>
      <c r="D105" s="12"/>
      <c r="E105" s="13"/>
      <c r="F105" s="22">
        <v>1999.75</v>
      </c>
      <c r="G105" s="49">
        <f t="shared" si="1"/>
        <v>99.9875</v>
      </c>
    </row>
    <row r="106" spans="1:7" ht="39.75" customHeight="1">
      <c r="A106" s="16" t="s">
        <v>107</v>
      </c>
      <c r="B106" s="25" t="s">
        <v>8</v>
      </c>
      <c r="C106" s="18">
        <f>C107+C155+C157+C160</f>
        <v>512347878.62</v>
      </c>
      <c r="D106" s="12"/>
      <c r="E106" s="13"/>
      <c r="F106" s="18">
        <f>F107+F155+F157+F160</f>
        <v>512347422.90000004</v>
      </c>
      <c r="G106" s="49">
        <f t="shared" si="1"/>
        <v>99.99991105262283</v>
      </c>
    </row>
    <row r="107" spans="1:7" ht="35.25" customHeight="1">
      <c r="A107" s="16" t="s">
        <v>106</v>
      </c>
      <c r="B107" s="25" t="s">
        <v>11</v>
      </c>
      <c r="C107" s="18">
        <f>C108+C111+C135+C153</f>
        <v>512607353.33</v>
      </c>
      <c r="D107" s="12"/>
      <c r="E107" s="13"/>
      <c r="F107" s="18">
        <f>F108+F111+F135+F153</f>
        <v>512606897.61</v>
      </c>
      <c r="G107" s="49">
        <f t="shared" si="1"/>
        <v>99.99991109764676</v>
      </c>
    </row>
    <row r="108" spans="1:7" ht="51" customHeight="1">
      <c r="A108" s="16" t="s">
        <v>182</v>
      </c>
      <c r="B108" s="25" t="s">
        <v>183</v>
      </c>
      <c r="C108" s="18">
        <f>C109+C110</f>
        <v>168700500</v>
      </c>
      <c r="D108" s="12"/>
      <c r="E108" s="13"/>
      <c r="F108" s="18">
        <f>F109+F110</f>
        <v>168700500</v>
      </c>
      <c r="G108" s="49">
        <f t="shared" si="1"/>
        <v>100</v>
      </c>
    </row>
    <row r="109" spans="1:7" ht="44.25" customHeight="1">
      <c r="A109" s="33" t="s">
        <v>184</v>
      </c>
      <c r="B109" s="26" t="s">
        <v>9</v>
      </c>
      <c r="C109" s="22">
        <v>151050800</v>
      </c>
      <c r="D109" s="12"/>
      <c r="E109" s="13"/>
      <c r="F109" s="22">
        <v>151050800</v>
      </c>
      <c r="G109" s="49">
        <f t="shared" si="1"/>
        <v>100</v>
      </c>
    </row>
    <row r="110" spans="1:7" s="36" customFormat="1" ht="43.5" customHeight="1">
      <c r="A110" s="33" t="s">
        <v>185</v>
      </c>
      <c r="B110" s="26" t="s">
        <v>10</v>
      </c>
      <c r="C110" s="22">
        <f>11764700+5885000</f>
        <v>17649700</v>
      </c>
      <c r="D110" s="34"/>
      <c r="E110" s="35"/>
      <c r="F110" s="22">
        <f>11764700+5885000</f>
        <v>17649700</v>
      </c>
      <c r="G110" s="49">
        <f t="shared" si="1"/>
        <v>100</v>
      </c>
    </row>
    <row r="111" spans="1:7" ht="44.25" customHeight="1">
      <c r="A111" s="16" t="s">
        <v>186</v>
      </c>
      <c r="B111" s="25" t="s">
        <v>117</v>
      </c>
      <c r="C111" s="18">
        <f>C112+C115+C118+C119+C121+C122+C117+C120</f>
        <v>126115281.14</v>
      </c>
      <c r="D111" s="12">
        <v>260</v>
      </c>
      <c r="E111" s="13"/>
      <c r="F111" s="18">
        <f>F112+F115+F118+F119+F121+F122+F117+F120</f>
        <v>126114825.42</v>
      </c>
      <c r="G111" s="49">
        <f t="shared" si="1"/>
        <v>99.99963864807192</v>
      </c>
    </row>
    <row r="112" spans="1:7" ht="34.5" customHeight="1">
      <c r="A112" s="33" t="s">
        <v>187</v>
      </c>
      <c r="B112" s="26" t="s">
        <v>12</v>
      </c>
      <c r="C112" s="18">
        <f>C113+C114</f>
        <v>6342888.02</v>
      </c>
      <c r="D112" s="12"/>
      <c r="E112" s="13"/>
      <c r="F112" s="18">
        <f>F113+F114</f>
        <v>6342888.02</v>
      </c>
      <c r="G112" s="49">
        <f aca="true" t="shared" si="2" ref="G112:G126">F112/C112*100</f>
        <v>100</v>
      </c>
    </row>
    <row r="113" spans="1:7" ht="92.25" customHeight="1">
      <c r="A113" s="33" t="s">
        <v>187</v>
      </c>
      <c r="B113" s="26" t="s">
        <v>188</v>
      </c>
      <c r="C113" s="22">
        <v>4142290.42</v>
      </c>
      <c r="D113" s="12"/>
      <c r="E113" s="13"/>
      <c r="F113" s="22">
        <v>4142290.42</v>
      </c>
      <c r="G113" s="49">
        <f t="shared" si="2"/>
        <v>100</v>
      </c>
    </row>
    <row r="114" spans="1:7" ht="71.25" customHeight="1">
      <c r="A114" s="19" t="s">
        <v>187</v>
      </c>
      <c r="B114" s="26" t="s">
        <v>189</v>
      </c>
      <c r="C114" s="22">
        <f>2220720-20122.4</f>
        <v>2200597.6</v>
      </c>
      <c r="D114" s="12"/>
      <c r="E114" s="13"/>
      <c r="F114" s="22">
        <f>2220720-20122.4</f>
        <v>2200597.6</v>
      </c>
      <c r="G114" s="49">
        <f t="shared" si="2"/>
        <v>100</v>
      </c>
    </row>
    <row r="115" spans="1:7" ht="57.75" customHeight="1">
      <c r="A115" s="33" t="s">
        <v>190</v>
      </c>
      <c r="B115" s="26" t="s">
        <v>191</v>
      </c>
      <c r="C115" s="37">
        <f>C116</f>
        <v>17100000</v>
      </c>
      <c r="D115" s="38"/>
      <c r="E115" s="13"/>
      <c r="F115" s="37">
        <f>F116</f>
        <v>17100000</v>
      </c>
      <c r="G115" s="49">
        <f t="shared" si="2"/>
        <v>100</v>
      </c>
    </row>
    <row r="116" spans="1:7" ht="61.5" customHeight="1">
      <c r="A116" s="33" t="s">
        <v>190</v>
      </c>
      <c r="B116" s="26" t="s">
        <v>192</v>
      </c>
      <c r="C116" s="21">
        <v>17100000</v>
      </c>
      <c r="D116" s="12"/>
      <c r="E116" s="13"/>
      <c r="F116" s="21">
        <v>17100000</v>
      </c>
      <c r="G116" s="49">
        <f t="shared" si="2"/>
        <v>100</v>
      </c>
    </row>
    <row r="117" spans="1:7" ht="74.25" customHeight="1">
      <c r="A117" s="19" t="s">
        <v>194</v>
      </c>
      <c r="B117" s="26" t="s">
        <v>195</v>
      </c>
      <c r="C117" s="21">
        <v>180000</v>
      </c>
      <c r="D117" s="12"/>
      <c r="E117" s="13"/>
      <c r="F117" s="21">
        <v>180000</v>
      </c>
      <c r="G117" s="49">
        <f t="shared" si="2"/>
        <v>100</v>
      </c>
    </row>
    <row r="118" spans="1:7" ht="63" customHeight="1">
      <c r="A118" s="19" t="s">
        <v>193</v>
      </c>
      <c r="B118" s="26" t="s">
        <v>118</v>
      </c>
      <c r="C118" s="21">
        <v>8000000</v>
      </c>
      <c r="D118" s="12"/>
      <c r="E118" s="13"/>
      <c r="F118" s="21">
        <v>8000000</v>
      </c>
      <c r="G118" s="49">
        <f>F118/C118*100</f>
        <v>100</v>
      </c>
    </row>
    <row r="119" spans="1:7" ht="45.75" customHeight="1">
      <c r="A119" s="19" t="s">
        <v>196</v>
      </c>
      <c r="B119" s="33" t="s">
        <v>197</v>
      </c>
      <c r="C119" s="21">
        <v>143600</v>
      </c>
      <c r="D119" s="12">
        <v>90</v>
      </c>
      <c r="E119" s="13">
        <v>90</v>
      </c>
      <c r="F119" s="21">
        <v>143600</v>
      </c>
      <c r="G119" s="49">
        <f t="shared" si="2"/>
        <v>100</v>
      </c>
    </row>
    <row r="120" spans="1:7" ht="85.5" customHeight="1">
      <c r="A120" s="33" t="s">
        <v>200</v>
      </c>
      <c r="B120" s="39" t="s">
        <v>201</v>
      </c>
      <c r="C120" s="21">
        <v>348000</v>
      </c>
      <c r="D120" s="12"/>
      <c r="E120" s="13"/>
      <c r="F120" s="21">
        <v>348000</v>
      </c>
      <c r="G120" s="49">
        <f>F120/C120*100</f>
        <v>100</v>
      </c>
    </row>
    <row r="121" spans="1:7" ht="85.5" customHeight="1">
      <c r="A121" s="33" t="s">
        <v>198</v>
      </c>
      <c r="B121" s="39" t="s">
        <v>199</v>
      </c>
      <c r="C121" s="21">
        <v>1634300</v>
      </c>
      <c r="D121" s="12"/>
      <c r="E121" s="13"/>
      <c r="F121" s="21">
        <v>1634300</v>
      </c>
      <c r="G121" s="49">
        <f t="shared" si="2"/>
        <v>100</v>
      </c>
    </row>
    <row r="122" spans="1:7" ht="25.5" customHeight="1">
      <c r="A122" s="33" t="s">
        <v>202</v>
      </c>
      <c r="B122" s="26" t="s">
        <v>23</v>
      </c>
      <c r="C122" s="18">
        <f>C123+C124+C125+C126+C127+C128+C129+C130+C131+C132+C133+C134</f>
        <v>92366493.12</v>
      </c>
      <c r="D122" s="12"/>
      <c r="E122" s="13"/>
      <c r="F122" s="18">
        <f>F123+F124+F125+F126+F127+F128+F129+F130+F131+F132+F133+F134</f>
        <v>92366037.4</v>
      </c>
      <c r="G122" s="49">
        <f t="shared" si="2"/>
        <v>99.99950661762225</v>
      </c>
    </row>
    <row r="123" spans="1:7" ht="51" customHeight="1">
      <c r="A123" s="33" t="s">
        <v>202</v>
      </c>
      <c r="B123" s="26" t="s">
        <v>203</v>
      </c>
      <c r="C123" s="21">
        <v>20400000</v>
      </c>
      <c r="D123" s="40">
        <v>981</v>
      </c>
      <c r="E123" s="41">
        <v>981</v>
      </c>
      <c r="F123" s="21">
        <v>20400000</v>
      </c>
      <c r="G123" s="49">
        <f t="shared" si="2"/>
        <v>100</v>
      </c>
    </row>
    <row r="124" spans="1:7" ht="68.25" customHeight="1">
      <c r="A124" s="33" t="s">
        <v>202</v>
      </c>
      <c r="B124" s="26" t="s">
        <v>204</v>
      </c>
      <c r="C124" s="21">
        <v>241480.12</v>
      </c>
      <c r="D124" s="40"/>
      <c r="E124" s="13"/>
      <c r="F124" s="21">
        <v>241480.12</v>
      </c>
      <c r="G124" s="49">
        <f t="shared" si="2"/>
        <v>100</v>
      </c>
    </row>
    <row r="125" spans="1:7" ht="56.25" customHeight="1">
      <c r="A125" s="33" t="s">
        <v>202</v>
      </c>
      <c r="B125" s="26" t="s">
        <v>205</v>
      </c>
      <c r="C125" s="21">
        <f>44070000+3300000+50000</f>
        <v>47420000</v>
      </c>
      <c r="D125" s="40"/>
      <c r="E125" s="13"/>
      <c r="F125" s="21">
        <f>44070000+3300000+50000</f>
        <v>47420000</v>
      </c>
      <c r="G125" s="49">
        <f t="shared" si="2"/>
        <v>100</v>
      </c>
    </row>
    <row r="126" spans="1:7" ht="95.25" customHeight="1">
      <c r="A126" s="33" t="s">
        <v>202</v>
      </c>
      <c r="B126" s="26" t="s">
        <v>243</v>
      </c>
      <c r="C126" s="21">
        <v>6219700</v>
      </c>
      <c r="D126" s="12"/>
      <c r="E126" s="13"/>
      <c r="F126" s="21">
        <v>6219700</v>
      </c>
      <c r="G126" s="49">
        <f t="shared" si="2"/>
        <v>100</v>
      </c>
    </row>
    <row r="127" spans="1:7" ht="48.75" customHeight="1">
      <c r="A127" s="33" t="s">
        <v>202</v>
      </c>
      <c r="B127" s="26" t="s">
        <v>206</v>
      </c>
      <c r="C127" s="21">
        <v>2913700</v>
      </c>
      <c r="D127" s="12"/>
      <c r="E127" s="13"/>
      <c r="F127" s="21">
        <v>2913700</v>
      </c>
      <c r="G127" s="49">
        <f aca="true" t="shared" si="3" ref="G127:G148">F127/C127*100</f>
        <v>100</v>
      </c>
    </row>
    <row r="128" spans="1:7" ht="48.75" customHeight="1">
      <c r="A128" s="33" t="s">
        <v>202</v>
      </c>
      <c r="B128" s="26" t="s">
        <v>207</v>
      </c>
      <c r="C128" s="21">
        <v>7464800</v>
      </c>
      <c r="D128" s="12"/>
      <c r="E128" s="13"/>
      <c r="F128" s="21">
        <v>7464800</v>
      </c>
      <c r="G128" s="49">
        <f t="shared" si="3"/>
        <v>100</v>
      </c>
    </row>
    <row r="129" spans="1:7" ht="56.25" customHeight="1">
      <c r="A129" s="33" t="s">
        <v>202</v>
      </c>
      <c r="B129" s="42" t="s">
        <v>244</v>
      </c>
      <c r="C129" s="21">
        <f>1342900-45000</f>
        <v>1297900</v>
      </c>
      <c r="D129" s="12"/>
      <c r="E129" s="13"/>
      <c r="F129" s="21">
        <f>1342900-45000</f>
        <v>1297900</v>
      </c>
      <c r="G129" s="49">
        <f t="shared" si="3"/>
        <v>100</v>
      </c>
    </row>
    <row r="130" spans="1:7" ht="42.75" customHeight="1">
      <c r="A130" s="33" t="s">
        <v>202</v>
      </c>
      <c r="B130" s="42" t="s">
        <v>245</v>
      </c>
      <c r="C130" s="21">
        <v>2729700</v>
      </c>
      <c r="D130" s="12"/>
      <c r="E130" s="13"/>
      <c r="F130" s="21">
        <v>2729700</v>
      </c>
      <c r="G130" s="49">
        <f t="shared" si="3"/>
        <v>100</v>
      </c>
    </row>
    <row r="131" spans="1:7" ht="51.75" customHeight="1">
      <c r="A131" s="33" t="s">
        <v>202</v>
      </c>
      <c r="B131" s="26" t="s">
        <v>208</v>
      </c>
      <c r="C131" s="21">
        <v>29213</v>
      </c>
      <c r="D131" s="12">
        <v>967</v>
      </c>
      <c r="E131" s="13"/>
      <c r="F131" s="21">
        <v>28757.28</v>
      </c>
      <c r="G131" s="49">
        <f t="shared" si="3"/>
        <v>98.4400095847739</v>
      </c>
    </row>
    <row r="132" spans="1:7" ht="49.5" customHeight="1">
      <c r="A132" s="19" t="s">
        <v>202</v>
      </c>
      <c r="B132" s="26" t="s">
        <v>209</v>
      </c>
      <c r="C132" s="21">
        <v>2000000</v>
      </c>
      <c r="D132" s="12">
        <v>955</v>
      </c>
      <c r="E132" s="13"/>
      <c r="F132" s="21">
        <v>2000000</v>
      </c>
      <c r="G132" s="49">
        <f t="shared" si="3"/>
        <v>100</v>
      </c>
    </row>
    <row r="133" spans="1:7" ht="54.75" customHeight="1">
      <c r="A133" s="33" t="s">
        <v>202</v>
      </c>
      <c r="B133" s="26" t="s">
        <v>210</v>
      </c>
      <c r="C133" s="21">
        <v>450000</v>
      </c>
      <c r="D133" s="12"/>
      <c r="E133" s="13"/>
      <c r="F133" s="21">
        <v>450000</v>
      </c>
      <c r="G133" s="49">
        <f t="shared" si="3"/>
        <v>100</v>
      </c>
    </row>
    <row r="134" spans="1:7" ht="79.5" customHeight="1">
      <c r="A134" s="33" t="s">
        <v>202</v>
      </c>
      <c r="B134" s="26" t="s">
        <v>246</v>
      </c>
      <c r="C134" s="21">
        <v>1200000</v>
      </c>
      <c r="D134" s="12">
        <v>945</v>
      </c>
      <c r="E134" s="13"/>
      <c r="F134" s="21">
        <v>1200000</v>
      </c>
      <c r="G134" s="49">
        <f t="shared" si="3"/>
        <v>100</v>
      </c>
    </row>
    <row r="135" spans="1:7" ht="41.25" customHeight="1">
      <c r="A135" s="19" t="s">
        <v>211</v>
      </c>
      <c r="B135" s="25" t="s">
        <v>212</v>
      </c>
      <c r="C135" s="18">
        <f>C136+C149+C151+C152</f>
        <v>217790672.19</v>
      </c>
      <c r="D135" s="12"/>
      <c r="E135" s="13"/>
      <c r="F135" s="18">
        <f>F136+F149+F151+F152</f>
        <v>217790672.19</v>
      </c>
      <c r="G135" s="49">
        <f t="shared" si="3"/>
        <v>100</v>
      </c>
    </row>
    <row r="136" spans="1:7" ht="33" customHeight="1">
      <c r="A136" s="33" t="s">
        <v>214</v>
      </c>
      <c r="B136" s="26" t="s">
        <v>25</v>
      </c>
      <c r="C136" s="18">
        <f>C137+C138+C139+C140+C141+C142+C143+C144+C145+C146+C147+C148</f>
        <v>212819562.19</v>
      </c>
      <c r="D136" s="12">
        <v>806</v>
      </c>
      <c r="E136" s="13"/>
      <c r="F136" s="18">
        <f>F137+F138+F139+F140+F141+F142+F143+F144+F145+F146+F147+F148</f>
        <v>212819562.19</v>
      </c>
      <c r="G136" s="49">
        <f t="shared" si="3"/>
        <v>100</v>
      </c>
    </row>
    <row r="137" spans="1:7" ht="139.5" customHeight="1">
      <c r="A137" s="33" t="s">
        <v>214</v>
      </c>
      <c r="B137" s="43" t="s">
        <v>215</v>
      </c>
      <c r="C137" s="21">
        <v>199333700</v>
      </c>
      <c r="D137" s="12">
        <v>941</v>
      </c>
      <c r="E137" s="13"/>
      <c r="F137" s="21">
        <v>199333700</v>
      </c>
      <c r="G137" s="49">
        <f t="shared" si="3"/>
        <v>100</v>
      </c>
    </row>
    <row r="138" spans="1:7" ht="72.75" customHeight="1">
      <c r="A138" s="33" t="s">
        <v>214</v>
      </c>
      <c r="B138" s="43" t="s">
        <v>216</v>
      </c>
      <c r="C138" s="21">
        <v>59600</v>
      </c>
      <c r="D138" s="12">
        <v>935</v>
      </c>
      <c r="E138" s="13"/>
      <c r="F138" s="21">
        <v>59600</v>
      </c>
      <c r="G138" s="49">
        <f t="shared" si="3"/>
        <v>100</v>
      </c>
    </row>
    <row r="139" spans="1:7" ht="103.5" customHeight="1">
      <c r="A139" s="33" t="s">
        <v>214</v>
      </c>
      <c r="B139" s="43" t="s">
        <v>217</v>
      </c>
      <c r="C139" s="21">
        <v>171200</v>
      </c>
      <c r="D139" s="12">
        <v>935</v>
      </c>
      <c r="E139" s="13"/>
      <c r="F139" s="21">
        <v>171200</v>
      </c>
      <c r="G139" s="49">
        <f t="shared" si="3"/>
        <v>100</v>
      </c>
    </row>
    <row r="140" spans="1:7" ht="57.75" customHeight="1">
      <c r="A140" s="33" t="s">
        <v>214</v>
      </c>
      <c r="B140" s="44" t="s">
        <v>218</v>
      </c>
      <c r="C140" s="21">
        <v>707000</v>
      </c>
      <c r="D140" s="34"/>
      <c r="E140" s="13"/>
      <c r="F140" s="21">
        <v>707000</v>
      </c>
      <c r="G140" s="49">
        <f t="shared" si="3"/>
        <v>100</v>
      </c>
    </row>
    <row r="141" spans="1:7" ht="84.75" customHeight="1">
      <c r="A141" s="33" t="s">
        <v>214</v>
      </c>
      <c r="B141" s="45" t="s">
        <v>219</v>
      </c>
      <c r="C141" s="21">
        <v>937000</v>
      </c>
      <c r="D141" s="34">
        <v>936</v>
      </c>
      <c r="E141" s="13"/>
      <c r="F141" s="21">
        <v>937000</v>
      </c>
      <c r="G141" s="49">
        <f t="shared" si="3"/>
        <v>100</v>
      </c>
    </row>
    <row r="142" spans="1:7" ht="51.75" customHeight="1">
      <c r="A142" s="33" t="s">
        <v>214</v>
      </c>
      <c r="B142" s="26" t="s">
        <v>247</v>
      </c>
      <c r="C142" s="21">
        <v>86200</v>
      </c>
      <c r="D142" s="12"/>
      <c r="E142" s="13"/>
      <c r="F142" s="21">
        <v>86200</v>
      </c>
      <c r="G142" s="49">
        <f t="shared" si="3"/>
        <v>100</v>
      </c>
    </row>
    <row r="143" spans="1:7" ht="72.75" customHeight="1">
      <c r="A143" s="33" t="s">
        <v>214</v>
      </c>
      <c r="B143" s="45" t="s">
        <v>220</v>
      </c>
      <c r="C143" s="21">
        <v>100</v>
      </c>
      <c r="D143" s="12"/>
      <c r="E143" s="13"/>
      <c r="F143" s="21">
        <v>100</v>
      </c>
      <c r="G143" s="49">
        <f t="shared" si="3"/>
        <v>100</v>
      </c>
    </row>
    <row r="144" spans="1:7" ht="51.75" customHeight="1">
      <c r="A144" s="33" t="s">
        <v>214</v>
      </c>
      <c r="B144" s="26" t="s">
        <v>221</v>
      </c>
      <c r="C144" s="21">
        <f>1765462.19+293500</f>
        <v>2058962.19</v>
      </c>
      <c r="D144" s="12"/>
      <c r="E144" s="13"/>
      <c r="F144" s="21">
        <f>1765462.19+293500</f>
        <v>2058962.19</v>
      </c>
      <c r="G144" s="49">
        <f t="shared" si="3"/>
        <v>100</v>
      </c>
    </row>
    <row r="145" spans="1:7" ht="81" customHeight="1">
      <c r="A145" s="33" t="s">
        <v>214</v>
      </c>
      <c r="B145" s="26" t="s">
        <v>222</v>
      </c>
      <c r="C145" s="21">
        <v>1262900</v>
      </c>
      <c r="D145" s="12"/>
      <c r="E145" s="13"/>
      <c r="F145" s="21">
        <v>1262900</v>
      </c>
      <c r="G145" s="49">
        <f t="shared" si="3"/>
        <v>100</v>
      </c>
    </row>
    <row r="146" spans="1:7" ht="79.5" customHeight="1">
      <c r="A146" s="33" t="s">
        <v>214</v>
      </c>
      <c r="B146" s="26" t="s">
        <v>223</v>
      </c>
      <c r="C146" s="21">
        <v>6764100</v>
      </c>
      <c r="D146" s="12">
        <v>808</v>
      </c>
      <c r="E146" s="13"/>
      <c r="F146" s="21">
        <v>6764100</v>
      </c>
      <c r="G146" s="49">
        <f t="shared" si="3"/>
        <v>100</v>
      </c>
    </row>
    <row r="147" spans="1:7" ht="68.25" customHeight="1">
      <c r="A147" s="33" t="s">
        <v>214</v>
      </c>
      <c r="B147" s="26" t="s">
        <v>224</v>
      </c>
      <c r="C147" s="21">
        <v>402600</v>
      </c>
      <c r="D147" s="12"/>
      <c r="E147" s="13"/>
      <c r="F147" s="21">
        <v>402600</v>
      </c>
      <c r="G147" s="49">
        <f t="shared" si="3"/>
        <v>100</v>
      </c>
    </row>
    <row r="148" spans="1:7" ht="123.75" customHeight="1">
      <c r="A148" s="33" t="s">
        <v>214</v>
      </c>
      <c r="B148" s="26" t="s">
        <v>225</v>
      </c>
      <c r="C148" s="21">
        <v>1036200</v>
      </c>
      <c r="D148" s="12"/>
      <c r="E148" s="13"/>
      <c r="F148" s="21">
        <v>1036200</v>
      </c>
      <c r="G148" s="49">
        <f t="shared" si="3"/>
        <v>100</v>
      </c>
    </row>
    <row r="149" spans="1:7" ht="76.5" customHeight="1">
      <c r="A149" s="33" t="s">
        <v>226</v>
      </c>
      <c r="B149" s="26" t="s">
        <v>130</v>
      </c>
      <c r="C149" s="21">
        <f>C150</f>
        <v>3790700</v>
      </c>
      <c r="D149" s="12"/>
      <c r="E149" s="13"/>
      <c r="F149" s="21">
        <f>F150</f>
        <v>3790700</v>
      </c>
      <c r="G149" s="50">
        <f aca="true" t="shared" si="4" ref="G149:G162">F149/C149*100</f>
        <v>100</v>
      </c>
    </row>
    <row r="150" spans="1:7" ht="101.25" customHeight="1">
      <c r="A150" s="33" t="s">
        <v>226</v>
      </c>
      <c r="B150" s="45" t="s">
        <v>227</v>
      </c>
      <c r="C150" s="21">
        <v>3790700</v>
      </c>
      <c r="D150" s="12"/>
      <c r="E150" s="13"/>
      <c r="F150" s="21">
        <v>3790700</v>
      </c>
      <c r="G150" s="49">
        <f t="shared" si="4"/>
        <v>100</v>
      </c>
    </row>
    <row r="151" spans="1:7" ht="48" customHeight="1">
      <c r="A151" s="33" t="s">
        <v>213</v>
      </c>
      <c r="B151" s="26" t="s">
        <v>24</v>
      </c>
      <c r="C151" s="21">
        <v>571200</v>
      </c>
      <c r="D151" s="12">
        <v>969</v>
      </c>
      <c r="E151" s="13"/>
      <c r="F151" s="21">
        <v>571200</v>
      </c>
      <c r="G151" s="49">
        <f t="shared" si="4"/>
        <v>100</v>
      </c>
    </row>
    <row r="152" spans="1:7" ht="92.25" customHeight="1">
      <c r="A152" s="33" t="s">
        <v>228</v>
      </c>
      <c r="B152" s="26" t="s">
        <v>229</v>
      </c>
      <c r="C152" s="21">
        <v>609210</v>
      </c>
      <c r="D152" s="12"/>
      <c r="E152" s="13"/>
      <c r="F152" s="21">
        <v>609210</v>
      </c>
      <c r="G152" s="49">
        <f t="shared" si="4"/>
        <v>100</v>
      </c>
    </row>
    <row r="153" spans="1:7" ht="48.75" customHeight="1">
      <c r="A153" s="19" t="s">
        <v>230</v>
      </c>
      <c r="B153" s="25" t="s">
        <v>231</v>
      </c>
      <c r="C153" s="18">
        <f>C154</f>
        <v>900</v>
      </c>
      <c r="D153" s="12"/>
      <c r="E153" s="13"/>
      <c r="F153" s="18">
        <f>F154</f>
        <v>900</v>
      </c>
      <c r="G153" s="49">
        <f t="shared" si="4"/>
        <v>100</v>
      </c>
    </row>
    <row r="154" spans="1:7" ht="81.75" customHeight="1">
      <c r="A154" s="19" t="s">
        <v>232</v>
      </c>
      <c r="B154" s="26" t="s">
        <v>233</v>
      </c>
      <c r="C154" s="21">
        <v>900</v>
      </c>
      <c r="D154" s="12"/>
      <c r="E154" s="13"/>
      <c r="F154" s="21">
        <v>900</v>
      </c>
      <c r="G154" s="49">
        <f t="shared" si="4"/>
        <v>100</v>
      </c>
    </row>
    <row r="155" spans="1:7" ht="13.5">
      <c r="A155" s="16" t="s">
        <v>54</v>
      </c>
      <c r="B155" s="25" t="s">
        <v>41</v>
      </c>
      <c r="C155" s="18">
        <f>C156</f>
        <v>350600</v>
      </c>
      <c r="F155" s="18">
        <f>F156</f>
        <v>350600</v>
      </c>
      <c r="G155" s="49">
        <f t="shared" si="4"/>
        <v>100</v>
      </c>
    </row>
    <row r="156" spans="1:7" ht="42" customHeight="1">
      <c r="A156" s="19" t="s">
        <v>129</v>
      </c>
      <c r="B156" s="26" t="s">
        <v>42</v>
      </c>
      <c r="C156" s="21">
        <v>350600</v>
      </c>
      <c r="F156" s="21">
        <v>350600</v>
      </c>
      <c r="G156" s="49">
        <f t="shared" si="4"/>
        <v>100</v>
      </c>
    </row>
    <row r="157" spans="1:7" ht="104.25" customHeight="1">
      <c r="A157" s="16" t="s">
        <v>21</v>
      </c>
      <c r="B157" s="25" t="s">
        <v>115</v>
      </c>
      <c r="C157" s="18">
        <f>C159+C158</f>
        <v>116342.99</v>
      </c>
      <c r="F157" s="18">
        <f>F159+F158</f>
        <v>116342.99</v>
      </c>
      <c r="G157" s="49">
        <f t="shared" si="4"/>
        <v>100</v>
      </c>
    </row>
    <row r="158" spans="1:7" ht="35.25" customHeight="1">
      <c r="A158" s="19" t="s">
        <v>236</v>
      </c>
      <c r="B158" s="26" t="s">
        <v>40</v>
      </c>
      <c r="C158" s="21">
        <v>109746.99</v>
      </c>
      <c r="F158" s="21">
        <v>109746.99</v>
      </c>
      <c r="G158" s="49">
        <f t="shared" si="4"/>
        <v>100</v>
      </c>
    </row>
    <row r="159" spans="1:7" ht="66.75" customHeight="1">
      <c r="A159" s="19" t="s">
        <v>234</v>
      </c>
      <c r="B159" s="26" t="s">
        <v>235</v>
      </c>
      <c r="C159" s="21">
        <f>11633.33-5037.33</f>
        <v>6596</v>
      </c>
      <c r="F159" s="21">
        <f>11633.33-5037.33</f>
        <v>6596</v>
      </c>
      <c r="G159" s="49">
        <f t="shared" si="4"/>
        <v>100</v>
      </c>
    </row>
    <row r="160" spans="1:7" ht="47.25" customHeight="1">
      <c r="A160" s="16" t="s">
        <v>22</v>
      </c>
      <c r="B160" s="25" t="s">
        <v>60</v>
      </c>
      <c r="C160" s="18">
        <f>C161</f>
        <v>-726417.7</v>
      </c>
      <c r="F160" s="18">
        <f>F161</f>
        <v>-726417.7</v>
      </c>
      <c r="G160" s="49">
        <f t="shared" si="4"/>
        <v>100</v>
      </c>
    </row>
    <row r="161" spans="1:7" ht="48.75" customHeight="1">
      <c r="A161" s="19" t="s">
        <v>237</v>
      </c>
      <c r="B161" s="26" t="s">
        <v>238</v>
      </c>
      <c r="C161" s="22">
        <v>-726417.7</v>
      </c>
      <c r="F161" s="22">
        <v>-726417.7</v>
      </c>
      <c r="G161" s="49">
        <f t="shared" si="4"/>
        <v>100</v>
      </c>
    </row>
    <row r="162" spans="1:7" ht="13.5">
      <c r="A162" s="16"/>
      <c r="B162" s="17" t="s">
        <v>43</v>
      </c>
      <c r="C162" s="18">
        <f>C24+C106</f>
        <v>611786878.62</v>
      </c>
      <c r="F162" s="18">
        <f>F24+F106</f>
        <v>618214390.64</v>
      </c>
      <c r="G162" s="49">
        <f t="shared" si="4"/>
        <v>101.05061292496144</v>
      </c>
    </row>
  </sheetData>
  <sheetProtection/>
  <mergeCells count="11">
    <mergeCell ref="D15:E15"/>
    <mergeCell ref="F16:G16"/>
    <mergeCell ref="C17:E17"/>
    <mergeCell ref="C18:E18"/>
    <mergeCell ref="C19:E19"/>
    <mergeCell ref="D21:E21"/>
    <mergeCell ref="F13:H13"/>
    <mergeCell ref="F14:H14"/>
    <mergeCell ref="F15:H15"/>
    <mergeCell ref="C13:E13"/>
    <mergeCell ref="C14:E1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2018-04-02T05:43:52Z</cp:lastPrinted>
  <dcterms:created xsi:type="dcterms:W3CDTF">1996-10-08T23:32:33Z</dcterms:created>
  <dcterms:modified xsi:type="dcterms:W3CDTF">2018-04-02T05:43:55Z</dcterms:modified>
  <cp:category/>
  <cp:version/>
  <cp:contentType/>
  <cp:contentStatus/>
</cp:coreProperties>
</file>