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  для  ТС " sheetId="2" r:id="rId1"/>
  </sheets>
  <calcPr calcId="124519"/>
</workbook>
</file>

<file path=xl/calcChain.xml><?xml version="1.0" encoding="utf-8"?>
<calcChain xmlns="http://schemas.openxmlformats.org/spreadsheetml/2006/main">
  <c r="I34" i="2"/>
  <c r="G34"/>
  <c r="H34"/>
  <c r="H31"/>
  <c r="G26"/>
  <c r="F26"/>
  <c r="F44" l="1"/>
  <c r="F45" s="1"/>
  <c r="G44"/>
  <c r="F34"/>
  <c r="I44" l="1"/>
  <c r="I45" s="1"/>
  <c r="H44"/>
  <c r="H45" s="1"/>
  <c r="G45"/>
  <c r="E44"/>
  <c r="E45" s="1"/>
  <c r="K43"/>
  <c r="J43"/>
  <c r="K42"/>
  <c r="J42"/>
  <c r="J41"/>
  <c r="K40"/>
  <c r="J40"/>
  <c r="K39"/>
  <c r="J39"/>
  <c r="K38"/>
  <c r="J38"/>
  <c r="J37"/>
  <c r="E34"/>
  <c r="E35" s="1"/>
  <c r="D34"/>
  <c r="C34"/>
  <c r="G31"/>
  <c r="F31"/>
  <c r="E31"/>
  <c r="D31"/>
  <c r="I35"/>
  <c r="E26"/>
  <c r="I20"/>
  <c r="H20"/>
  <c r="G20"/>
  <c r="F20"/>
  <c r="E20"/>
  <c r="D20"/>
  <c r="C20"/>
  <c r="D35" l="1"/>
  <c r="H35"/>
  <c r="G35"/>
  <c r="F35"/>
  <c r="J45"/>
  <c r="J35"/>
  <c r="K34"/>
  <c r="J34"/>
  <c r="J44"/>
  <c r="K35" l="1"/>
  <c r="D37"/>
  <c r="D44" l="1"/>
  <c r="K37"/>
  <c r="K44" l="1"/>
  <c r="D45"/>
  <c r="K45" s="1"/>
</calcChain>
</file>

<file path=xl/sharedStrings.xml><?xml version="1.0" encoding="utf-8"?>
<sst xmlns="http://schemas.openxmlformats.org/spreadsheetml/2006/main" count="93" uniqueCount="50">
  <si>
    <t xml:space="preserve"> № п/п</t>
  </si>
  <si>
    <t xml:space="preserve"> Наименование показателей</t>
  </si>
  <si>
    <t>2012г. факт</t>
  </si>
  <si>
    <t>2013г. факт</t>
  </si>
  <si>
    <t>2014-2016г.</t>
  </si>
  <si>
    <t>2013-2018г.</t>
  </si>
  <si>
    <t xml:space="preserve">к плану мероприятий </t>
  </si>
  <si>
    <t>направленные на повышение эффективности</t>
  </si>
  <si>
    <t xml:space="preserve">"дорожной карты" " изменение </t>
  </si>
  <si>
    <t xml:space="preserve"> сферы культуры  МО «Усть-Коксинский район» РА"</t>
  </si>
  <si>
    <t>ПОКАЗАТЕЛИ</t>
  </si>
  <si>
    <t xml:space="preserve">нормативов  "дорожной карты" МО "Усть-Коксинский район" </t>
  </si>
  <si>
    <t>работников учреждений культуры</t>
  </si>
  <si>
    <t xml:space="preserve"> Число получателей услуг, чел </t>
  </si>
  <si>
    <t xml:space="preserve"> Среднесписочная  численность работников учреждений культуры: человек</t>
  </si>
  <si>
    <t>Норматив числа получателей услуг на 1 работника учреждений культуры (по среднесписочной численности работников)</t>
  </si>
  <si>
    <t xml:space="preserve"> темп роста  к предыдущему году , %</t>
  </si>
  <si>
    <t>Доля от средств от приносящей доход деятельности в фонде заработной платы работников учреждений культуры , %</t>
  </si>
  <si>
    <t>Размер начислений на фонд оплаты труда, %</t>
  </si>
  <si>
    <t>Х</t>
  </si>
  <si>
    <t>включая средства, полученные за счет
проведения мероприятий по оптимизации, из них:</t>
  </si>
  <si>
    <t xml:space="preserve">Соотношение объема средств от оптимизации к сумме объема средств, предусмотренного на повышение оплаты труда , % </t>
  </si>
  <si>
    <r>
      <t xml:space="preserve">Фонд оплаты  труда с начислениями , </t>
    </r>
    <r>
      <rPr>
        <b/>
        <sz val="11"/>
        <rFont val="Times New Roman"/>
        <family val="1"/>
        <charset val="204"/>
      </rPr>
      <t>млн. руб.</t>
    </r>
  </si>
  <si>
    <t>Численность населения субъекта Российской Федерации, чел.</t>
  </si>
  <si>
    <t>Планируемое соотношение средней заработной платы работников учреждений культуры и средней заработной платы в субъекте Российской Федерации:</t>
  </si>
  <si>
    <t>по Программе поэтапного совершенствования систем оплаты труда в государственных (муниципальных) учреждениях на 2012-2018 годы, %</t>
  </si>
  <si>
    <t>по Республике Алтай</t>
  </si>
  <si>
    <t xml:space="preserve"> Средняя заработная плата работников по субъекту Российской Федерации ( Р.А.), руб.</t>
  </si>
  <si>
    <t>в том числе:</t>
  </si>
  <si>
    <r>
      <t xml:space="preserve">за счет средств консолидированного бюджета субъекта Российской Федерации, включая дотацию из федерального бюджета, </t>
    </r>
    <r>
      <rPr>
        <b/>
        <sz val="11"/>
        <color indexed="8"/>
        <rFont val="Times New Roman"/>
        <family val="1"/>
        <charset val="204"/>
      </rPr>
      <t>млн. руб.</t>
    </r>
  </si>
  <si>
    <t>Среднемесячная заработная плата работников культуры МО "Усть-Коксинский район"РА</t>
  </si>
  <si>
    <t>от оптимизации численности персонала, в том числе административно-управленческого персонала, млн. рублей</t>
  </si>
  <si>
    <t>от сокращения и оптимизации расходов на содержание учреждений,млн. рублей</t>
  </si>
  <si>
    <t>за счет средств от приносящей доход
деятельности, млн. руб.</t>
  </si>
  <si>
    <t>за счет иных источников (решений), включая корректировку консолидированного бюджета
 Муниципального образования на соответствующий год, млн. рублей</t>
  </si>
  <si>
    <t>Итого, объем средств, предусмотренный на
повышение оплаты труда, млн. руб.</t>
  </si>
  <si>
    <t>от реструктуризации сети, млн. рублей</t>
  </si>
  <si>
    <r>
      <t xml:space="preserve">Прирост фонда оплаты труда с начислениями к 2013 году, </t>
    </r>
    <r>
      <rPr>
        <b/>
        <sz val="11"/>
        <color indexed="8"/>
        <rFont val="Times New Roman"/>
        <family val="1"/>
        <charset val="204"/>
      </rPr>
      <t>млн. руб.</t>
    </r>
  </si>
  <si>
    <t>2014г.  факт</t>
  </si>
  <si>
    <t>"Приложение 1</t>
  </si>
  <si>
    <t>в отраслях социальной сферы,</t>
  </si>
  <si>
    <t>2015г. факт</t>
  </si>
  <si>
    <t>2017г. факт</t>
  </si>
  <si>
    <t>2016г. факт</t>
  </si>
  <si>
    <t>2018г. план</t>
  </si>
  <si>
    <t>Приложение</t>
  </si>
  <si>
    <t xml:space="preserve">         МО "Усть-Коксинский район" РА</t>
  </si>
  <si>
    <t xml:space="preserve">         от "06" марта 2018 г. № ____</t>
  </si>
  <si>
    <t xml:space="preserve">    к Распоряжению Главы Администрации</t>
  </si>
  <si>
    <r>
      <t>по Плану мероприятий («дорожной карте») «Изменения в отраслях социальной сферы, направленные на повышение эффективности сферы культуры», %</t>
    </r>
    <r>
      <rPr>
        <b/>
        <sz val="12"/>
        <color indexed="8"/>
        <rFont val="Times New Roman"/>
        <family val="1"/>
        <charset val="204"/>
      </rPr>
      <t xml:space="preserve"> ( МО "Усть-Коксинский район" РА)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</si>
</sst>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 applyFill="1"/>
    <xf numFmtId="164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65" fontId="1" fillId="4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2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BreakPreview" topLeftCell="A8" zoomScaleSheetLayoutView="100" workbookViewId="0">
      <pane xSplit="2" ySplit="11" topLeftCell="C19" activePane="bottomRight" state="frozen"/>
      <selection activeCell="A8" sqref="A8"/>
      <selection pane="topRight" activeCell="C8" sqref="C8"/>
      <selection pane="bottomLeft" activeCell="A14" sqref="A14"/>
      <selection pane="bottomRight" activeCell="I41" sqref="I41"/>
    </sheetView>
  </sheetViews>
  <sheetFormatPr defaultRowHeight="15"/>
  <cols>
    <col min="1" max="1" width="5.85546875" customWidth="1"/>
    <col min="2" max="2" width="36.5703125" customWidth="1"/>
    <col min="4" max="4" width="8.7109375" customWidth="1"/>
    <col min="5" max="5" width="8.140625" style="8" customWidth="1"/>
    <col min="6" max="6" width="7.42578125" style="8" customWidth="1"/>
    <col min="7" max="7" width="8" customWidth="1"/>
    <col min="8" max="8" width="7.85546875" customWidth="1"/>
    <col min="9" max="9" width="8.5703125" customWidth="1"/>
    <col min="10" max="10" width="8.7109375" customWidth="1"/>
  </cols>
  <sheetData>
    <row r="1" spans="2:11">
      <c r="G1" s="41" t="s">
        <v>39</v>
      </c>
      <c r="H1" s="41"/>
      <c r="I1" s="41"/>
      <c r="J1" s="41"/>
      <c r="K1" s="41"/>
    </row>
    <row r="2" spans="2:11">
      <c r="F2" s="26"/>
      <c r="G2" s="41" t="s">
        <v>6</v>
      </c>
      <c r="H2" s="41"/>
      <c r="I2" s="41"/>
      <c r="J2" s="41"/>
      <c r="K2" s="41"/>
    </row>
    <row r="3" spans="2:11">
      <c r="F3" s="41" t="s">
        <v>8</v>
      </c>
      <c r="G3" s="41"/>
      <c r="H3" s="41"/>
      <c r="I3" s="41"/>
      <c r="J3" s="41"/>
      <c r="K3" s="41"/>
    </row>
    <row r="4" spans="2:11">
      <c r="F4" s="26"/>
      <c r="G4" s="41" t="s">
        <v>40</v>
      </c>
      <c r="H4" s="41"/>
      <c r="I4" s="41"/>
      <c r="J4" s="41"/>
      <c r="K4" s="41"/>
    </row>
    <row r="5" spans="2:11">
      <c r="F5" s="26"/>
      <c r="G5" s="41" t="s">
        <v>7</v>
      </c>
      <c r="H5" s="41"/>
      <c r="I5" s="41"/>
      <c r="J5" s="41"/>
      <c r="K5" s="41"/>
    </row>
    <row r="6" spans="2:11">
      <c r="F6" s="41" t="s">
        <v>9</v>
      </c>
      <c r="G6" s="41"/>
      <c r="H6" s="41"/>
      <c r="I6" s="41"/>
      <c r="J6" s="41"/>
      <c r="K6" s="41"/>
    </row>
    <row r="8" spans="2:11">
      <c r="G8" s="30" t="s">
        <v>45</v>
      </c>
      <c r="H8" s="30"/>
      <c r="I8" s="30"/>
      <c r="J8" s="30"/>
      <c r="K8" s="30"/>
    </row>
    <row r="9" spans="2:11">
      <c r="G9" s="30" t="s">
        <v>48</v>
      </c>
      <c r="H9" s="30"/>
      <c r="I9" s="30"/>
      <c r="J9" s="30"/>
      <c r="K9" s="30"/>
    </row>
    <row r="10" spans="2:11">
      <c r="G10" s="31" t="s">
        <v>46</v>
      </c>
      <c r="H10" s="31"/>
      <c r="I10" s="31"/>
      <c r="J10" s="31"/>
      <c r="K10" s="31"/>
    </row>
    <row r="11" spans="2:11">
      <c r="G11" s="31" t="s">
        <v>47</v>
      </c>
      <c r="H11" s="31"/>
      <c r="I11" s="31"/>
      <c r="J11" s="31"/>
      <c r="K11" s="31"/>
    </row>
    <row r="13" spans="2:11">
      <c r="B13" s="1"/>
      <c r="C13" s="35" t="s">
        <v>10</v>
      </c>
      <c r="D13" s="35"/>
      <c r="E13" s="35"/>
      <c r="F13" s="35"/>
      <c r="G13" s="1"/>
      <c r="H13" s="1"/>
      <c r="I13" s="1"/>
      <c r="J13" s="1"/>
    </row>
    <row r="14" spans="2:11">
      <c r="B14" s="35" t="s">
        <v>11</v>
      </c>
      <c r="C14" s="35"/>
      <c r="D14" s="35"/>
      <c r="E14" s="35"/>
      <c r="F14" s="35"/>
      <c r="G14" s="35"/>
      <c r="H14" s="35"/>
      <c r="I14" s="35"/>
      <c r="J14" s="35"/>
    </row>
    <row r="15" spans="2:11">
      <c r="C15" s="29" t="s">
        <v>12</v>
      </c>
      <c r="D15" s="29"/>
      <c r="E15" s="29"/>
      <c r="F15" s="29"/>
    </row>
    <row r="17" spans="1:16" ht="15" customHeight="1">
      <c r="A17" s="38" t="s">
        <v>0</v>
      </c>
      <c r="B17" s="38" t="s">
        <v>1</v>
      </c>
      <c r="C17" s="32" t="s">
        <v>2</v>
      </c>
      <c r="D17" s="32" t="s">
        <v>3</v>
      </c>
      <c r="E17" s="39" t="s">
        <v>38</v>
      </c>
      <c r="F17" s="36" t="s">
        <v>41</v>
      </c>
      <c r="G17" s="37" t="s">
        <v>43</v>
      </c>
      <c r="H17" s="32" t="s">
        <v>42</v>
      </c>
      <c r="I17" s="34" t="s">
        <v>44</v>
      </c>
      <c r="J17" s="32" t="s">
        <v>4</v>
      </c>
      <c r="K17" s="32" t="s">
        <v>5</v>
      </c>
    </row>
    <row r="18" spans="1:16">
      <c r="A18" s="38"/>
      <c r="B18" s="38"/>
      <c r="C18" s="33"/>
      <c r="D18" s="33"/>
      <c r="E18" s="40"/>
      <c r="F18" s="36"/>
      <c r="G18" s="37"/>
      <c r="H18" s="33"/>
      <c r="I18" s="34"/>
      <c r="J18" s="33"/>
      <c r="K18" s="33"/>
    </row>
    <row r="19" spans="1:16">
      <c r="A19" s="2">
        <v>1</v>
      </c>
      <c r="B19" s="2">
        <v>2</v>
      </c>
      <c r="C19" s="2">
        <v>3</v>
      </c>
      <c r="D19" s="2">
        <v>4</v>
      </c>
      <c r="E19" s="25">
        <v>5</v>
      </c>
      <c r="F19" s="25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</row>
    <row r="20" spans="1:16" ht="60">
      <c r="A20" s="5">
        <v>1</v>
      </c>
      <c r="B20" s="4" t="s">
        <v>15</v>
      </c>
      <c r="C20" s="15">
        <f t="shared" ref="C20:I20" si="0">C21/C22</f>
        <v>139.81893004115227</v>
      </c>
      <c r="D20" s="15">
        <f t="shared" si="0"/>
        <v>138.22222222222223</v>
      </c>
      <c r="E20" s="15">
        <f>E21/E22</f>
        <v>137.99506984387838</v>
      </c>
      <c r="F20" s="15">
        <f>F21/F22</f>
        <v>135.21739130434781</v>
      </c>
      <c r="G20" s="15">
        <f t="shared" si="0"/>
        <v>167.43768693918247</v>
      </c>
      <c r="H20" s="15">
        <f t="shared" si="0"/>
        <v>161.63618864292587</v>
      </c>
      <c r="I20" s="15">
        <f t="shared" si="0"/>
        <v>155.64411492122335</v>
      </c>
      <c r="J20" s="5" t="s">
        <v>19</v>
      </c>
      <c r="K20" s="5" t="s">
        <v>19</v>
      </c>
    </row>
    <row r="21" spans="1:16">
      <c r="A21" s="5">
        <v>2</v>
      </c>
      <c r="B21" s="3" t="s">
        <v>13</v>
      </c>
      <c r="C21" s="6">
        <v>16988</v>
      </c>
      <c r="D21" s="6">
        <v>16794</v>
      </c>
      <c r="E21" s="6">
        <v>16794</v>
      </c>
      <c r="F21" s="6">
        <v>16794</v>
      </c>
      <c r="G21" s="6">
        <v>16794</v>
      </c>
      <c r="H21" s="6">
        <v>16794</v>
      </c>
      <c r="I21" s="6">
        <v>16794</v>
      </c>
      <c r="J21" s="5" t="s">
        <v>19</v>
      </c>
      <c r="K21" s="5" t="s">
        <v>19</v>
      </c>
    </row>
    <row r="22" spans="1:16" ht="45">
      <c r="A22" s="5">
        <v>3</v>
      </c>
      <c r="B22" s="4" t="s">
        <v>14</v>
      </c>
      <c r="C22" s="5">
        <v>121.5</v>
      </c>
      <c r="D22" s="7">
        <v>121.5</v>
      </c>
      <c r="E22" s="6">
        <v>121.7</v>
      </c>
      <c r="F22" s="6">
        <v>124.2</v>
      </c>
      <c r="G22" s="6">
        <v>100.3</v>
      </c>
      <c r="H22" s="5">
        <v>103.9</v>
      </c>
      <c r="I22" s="6">
        <v>107.9</v>
      </c>
      <c r="J22" s="5" t="s">
        <v>19</v>
      </c>
      <c r="K22" s="5" t="s">
        <v>19</v>
      </c>
      <c r="L22" s="13"/>
      <c r="M22" s="13"/>
      <c r="N22" s="13"/>
      <c r="O22" s="13"/>
      <c r="P22" s="13"/>
    </row>
    <row r="23" spans="1:16" s="8" customFormat="1" ht="32.25" customHeight="1">
      <c r="A23" s="6">
        <v>4</v>
      </c>
      <c r="B23" s="11" t="s">
        <v>23</v>
      </c>
      <c r="C23" s="6">
        <v>209385</v>
      </c>
      <c r="D23" s="7">
        <v>210995</v>
      </c>
      <c r="E23" s="6">
        <v>212700</v>
      </c>
      <c r="F23" s="6">
        <v>214200</v>
      </c>
      <c r="G23" s="6">
        <v>215161</v>
      </c>
      <c r="H23" s="6">
        <v>216800</v>
      </c>
      <c r="I23" s="6">
        <v>218100</v>
      </c>
      <c r="J23" s="5" t="s">
        <v>19</v>
      </c>
      <c r="K23" s="5" t="s">
        <v>19</v>
      </c>
    </row>
    <row r="24" spans="1:16" ht="79.5" customHeight="1">
      <c r="A24" s="5">
        <v>5</v>
      </c>
      <c r="B24" s="12" t="s">
        <v>24</v>
      </c>
      <c r="C24" s="16" t="s">
        <v>19</v>
      </c>
      <c r="D24" s="17">
        <v>53</v>
      </c>
      <c r="E24" s="17">
        <v>59</v>
      </c>
      <c r="F24" s="17">
        <v>65</v>
      </c>
      <c r="G24" s="17">
        <v>74</v>
      </c>
      <c r="H24" s="17">
        <v>78</v>
      </c>
      <c r="I24" s="17">
        <v>84.3</v>
      </c>
      <c r="J24" s="18" t="s">
        <v>19</v>
      </c>
      <c r="K24" s="18" t="s">
        <v>19</v>
      </c>
    </row>
    <row r="25" spans="1:16" s="8" customFormat="1" ht="83.25" customHeight="1">
      <c r="A25" s="6">
        <v>6</v>
      </c>
      <c r="B25" s="11" t="s">
        <v>25</v>
      </c>
      <c r="C25" s="16" t="s">
        <v>19</v>
      </c>
      <c r="D25" s="17">
        <v>53</v>
      </c>
      <c r="E25" s="17">
        <v>59</v>
      </c>
      <c r="F25" s="17">
        <v>65</v>
      </c>
      <c r="G25" s="17">
        <v>74</v>
      </c>
      <c r="H25" s="17">
        <v>78</v>
      </c>
      <c r="I25" s="17">
        <v>84.3</v>
      </c>
      <c r="J25" s="18" t="s">
        <v>19</v>
      </c>
      <c r="K25" s="18" t="s">
        <v>19</v>
      </c>
    </row>
    <row r="26" spans="1:16" s="8" customFormat="1" ht="102" customHeight="1">
      <c r="A26" s="6">
        <v>7</v>
      </c>
      <c r="B26" s="11" t="s">
        <v>49</v>
      </c>
      <c r="C26" s="16" t="s">
        <v>19</v>
      </c>
      <c r="D26" s="17">
        <v>50.9</v>
      </c>
      <c r="E26" s="20">
        <f>E30/E28*100</f>
        <v>53.925783789357595</v>
      </c>
      <c r="F26" s="20">
        <f>F30/F28*100</f>
        <v>62.997172963248524</v>
      </c>
      <c r="G26" s="20">
        <f>G30/G28*100</f>
        <v>64.939691587358141</v>
      </c>
      <c r="H26" s="17">
        <v>78</v>
      </c>
      <c r="I26" s="17">
        <v>84.3</v>
      </c>
      <c r="J26" s="18" t="s">
        <v>19</v>
      </c>
      <c r="K26" s="18" t="s">
        <v>19</v>
      </c>
    </row>
    <row r="27" spans="1:16" s="8" customFormat="1" ht="18.75" customHeight="1">
      <c r="A27" s="6">
        <v>8</v>
      </c>
      <c r="B27" s="19" t="s">
        <v>26</v>
      </c>
      <c r="C27" s="16" t="s">
        <v>19</v>
      </c>
      <c r="D27" s="17">
        <v>63.4</v>
      </c>
      <c r="E27" s="17">
        <v>69</v>
      </c>
      <c r="F27" s="17">
        <v>69</v>
      </c>
      <c r="G27" s="17">
        <v>82.4</v>
      </c>
      <c r="H27" s="17">
        <v>85</v>
      </c>
      <c r="I27" s="17">
        <v>97</v>
      </c>
      <c r="J27" s="18" t="s">
        <v>19</v>
      </c>
      <c r="K27" s="18" t="s">
        <v>19</v>
      </c>
    </row>
    <row r="28" spans="1:16" s="8" customFormat="1" ht="45">
      <c r="A28" s="6">
        <v>9</v>
      </c>
      <c r="B28" s="9" t="s">
        <v>27</v>
      </c>
      <c r="C28" s="6">
        <v>18264</v>
      </c>
      <c r="D28" s="7">
        <v>20575</v>
      </c>
      <c r="E28" s="6">
        <v>22305.1</v>
      </c>
      <c r="F28" s="6">
        <v>19455</v>
      </c>
      <c r="G28" s="6">
        <v>19649</v>
      </c>
      <c r="H28" s="23">
        <v>22436</v>
      </c>
      <c r="I28" s="23">
        <v>24012.5</v>
      </c>
      <c r="J28" s="6" t="s">
        <v>19</v>
      </c>
      <c r="K28" s="6" t="s">
        <v>19</v>
      </c>
    </row>
    <row r="29" spans="1:16">
      <c r="A29" s="6">
        <v>10</v>
      </c>
      <c r="B29" s="9" t="s">
        <v>16</v>
      </c>
      <c r="C29" s="6" t="s">
        <v>19</v>
      </c>
      <c r="D29" s="6">
        <v>112.7</v>
      </c>
      <c r="E29" s="6">
        <v>109.8</v>
      </c>
      <c r="F29" s="6">
        <v>108.6</v>
      </c>
      <c r="G29" s="23">
        <v>109.2</v>
      </c>
      <c r="H29" s="23">
        <v>111.3</v>
      </c>
      <c r="I29" s="23">
        <v>107.9</v>
      </c>
      <c r="J29" s="6" t="s">
        <v>19</v>
      </c>
      <c r="K29" s="6" t="s">
        <v>19</v>
      </c>
    </row>
    <row r="30" spans="1:16" ht="45">
      <c r="A30" s="6">
        <v>11</v>
      </c>
      <c r="B30" s="9" t="s">
        <v>30</v>
      </c>
      <c r="C30" s="15">
        <v>9200</v>
      </c>
      <c r="D30" s="14">
        <v>10482.5</v>
      </c>
      <c r="E30" s="10">
        <v>12028.2</v>
      </c>
      <c r="F30" s="10">
        <v>12256.1</v>
      </c>
      <c r="G30" s="24">
        <v>12760</v>
      </c>
      <c r="H30" s="24">
        <v>17500</v>
      </c>
      <c r="I30" s="28">
        <v>20242</v>
      </c>
      <c r="J30" s="6" t="s">
        <v>19</v>
      </c>
      <c r="K30" s="6" t="s">
        <v>19</v>
      </c>
    </row>
    <row r="31" spans="1:16">
      <c r="A31" s="7">
        <v>12</v>
      </c>
      <c r="B31" s="7" t="s">
        <v>16</v>
      </c>
      <c r="C31" s="7" t="s">
        <v>19</v>
      </c>
      <c r="D31" s="14">
        <f t="shared" ref="D31:G31" si="1">D30/C30*100</f>
        <v>113.94021739130436</v>
      </c>
      <c r="E31" s="14">
        <f>E30/D30*100</f>
        <v>114.74552826138805</v>
      </c>
      <c r="F31" s="14">
        <f t="shared" si="1"/>
        <v>101.89471408855854</v>
      </c>
      <c r="G31" s="14">
        <f t="shared" si="1"/>
        <v>104.11142206737868</v>
      </c>
      <c r="H31" s="14">
        <f>H30/G30*100</f>
        <v>137.14733542319749</v>
      </c>
      <c r="I31" s="14">
        <v>115.6</v>
      </c>
      <c r="J31" s="7" t="s">
        <v>19</v>
      </c>
      <c r="K31" s="7" t="s">
        <v>19</v>
      </c>
    </row>
    <row r="32" spans="1:16" ht="60">
      <c r="A32" s="6">
        <v>13</v>
      </c>
      <c r="B32" s="9" t="s">
        <v>17</v>
      </c>
      <c r="C32" s="6" t="s">
        <v>19</v>
      </c>
      <c r="D32" s="10">
        <v>2</v>
      </c>
      <c r="E32" s="10">
        <v>1.7</v>
      </c>
      <c r="F32" s="10">
        <v>1.7</v>
      </c>
      <c r="G32" s="10">
        <v>1.7</v>
      </c>
      <c r="H32" s="10">
        <v>1.7</v>
      </c>
      <c r="I32" s="10">
        <v>1.7</v>
      </c>
      <c r="J32" s="6" t="s">
        <v>19</v>
      </c>
      <c r="K32" s="6" t="s">
        <v>19</v>
      </c>
    </row>
    <row r="33" spans="1:11" ht="30">
      <c r="A33" s="6">
        <v>14</v>
      </c>
      <c r="B33" s="9" t="s">
        <v>18</v>
      </c>
      <c r="C33" s="6">
        <v>1.302</v>
      </c>
      <c r="D33" s="6">
        <v>1.302</v>
      </c>
      <c r="E33" s="6">
        <v>1.302</v>
      </c>
      <c r="F33" s="6">
        <v>1.302</v>
      </c>
      <c r="G33" s="6">
        <v>1.302</v>
      </c>
      <c r="H33" s="6">
        <v>1.302</v>
      </c>
      <c r="I33" s="6">
        <v>1.302</v>
      </c>
      <c r="J33" s="6">
        <v>1.302</v>
      </c>
      <c r="K33" s="6">
        <v>1.302</v>
      </c>
    </row>
    <row r="34" spans="1:11" ht="30">
      <c r="A34" s="6">
        <v>15</v>
      </c>
      <c r="B34" s="9" t="s">
        <v>22</v>
      </c>
      <c r="C34" s="10">
        <f>C30*12*1.302*C22/1000000</f>
        <v>17.464507200000003</v>
      </c>
      <c r="D34" s="10">
        <f>D30*12*1.302*D22/1000000</f>
        <v>19.899097470000001</v>
      </c>
      <c r="E34" s="10">
        <f>E30*E22*12*1.302/1000000</f>
        <v>22.87091023056</v>
      </c>
      <c r="F34" s="10">
        <f>(F30/1000*F22*12)*F33/1000</f>
        <v>23.782971854880003</v>
      </c>
      <c r="G34" s="10">
        <f>(G30/1000*G22*12)*G33/1000</f>
        <v>19.996032672000002</v>
      </c>
      <c r="H34" s="10">
        <f>(H30/1000*H22*12)*H33/1000</f>
        <v>28.408338000000001</v>
      </c>
      <c r="I34" s="10">
        <f>(I30/1000*I29*12)*I33/1000</f>
        <v>34.124562763200004</v>
      </c>
      <c r="J34" s="10">
        <f>E34+F34+G34</f>
        <v>66.649914757440001</v>
      </c>
      <c r="K34" s="10">
        <f>D34+E34+F34+G34+H34+I34</f>
        <v>149.08191299064001</v>
      </c>
    </row>
    <row r="35" spans="1:11" ht="30">
      <c r="A35" s="6">
        <v>16</v>
      </c>
      <c r="B35" s="9" t="s">
        <v>37</v>
      </c>
      <c r="C35" s="6" t="s">
        <v>19</v>
      </c>
      <c r="D35" s="10">
        <f>D34-C34</f>
        <v>2.4345902699999975</v>
      </c>
      <c r="E35" s="10">
        <f>E34-D34</f>
        <v>2.9718127605599989</v>
      </c>
      <c r="F35" s="10">
        <f>F34-D34</f>
        <v>3.8838743848800021</v>
      </c>
      <c r="G35" s="10">
        <f>G34-D34</f>
        <v>9.6935202000000942E-2</v>
      </c>
      <c r="H35" s="10">
        <f>H34-D34</f>
        <v>8.5092405299999996</v>
      </c>
      <c r="I35" s="10">
        <f>I34-D34</f>
        <v>14.225465293200003</v>
      </c>
      <c r="J35" s="10">
        <f>E35+F35+G35</f>
        <v>6.952622347440002</v>
      </c>
      <c r="K35" s="10">
        <f t="shared" ref="K35:K45" si="2">D35+E35+F35+G35+H35+I35</f>
        <v>32.121918440640002</v>
      </c>
    </row>
    <row r="36" spans="1:11">
      <c r="A36" s="6">
        <v>17</v>
      </c>
      <c r="B36" s="9" t="s">
        <v>28</v>
      </c>
      <c r="C36" s="6"/>
      <c r="D36" s="10"/>
      <c r="E36" s="10"/>
      <c r="F36" s="10"/>
      <c r="G36" s="10"/>
      <c r="H36" s="10"/>
      <c r="I36" s="10"/>
      <c r="J36" s="10"/>
      <c r="K36" s="10"/>
    </row>
    <row r="37" spans="1:11" ht="60">
      <c r="A37" s="6">
        <v>18</v>
      </c>
      <c r="B37" s="9" t="s">
        <v>29</v>
      </c>
      <c r="C37" s="6" t="s">
        <v>19</v>
      </c>
      <c r="D37" s="10">
        <f t="shared" ref="D37" si="3">D35</f>
        <v>2.4345902699999975</v>
      </c>
      <c r="E37" s="10">
        <v>2.5</v>
      </c>
      <c r="F37" s="10">
        <v>3.9</v>
      </c>
      <c r="G37" s="10">
        <v>0.1</v>
      </c>
      <c r="H37" s="10">
        <v>8.5</v>
      </c>
      <c r="I37" s="10">
        <v>13.7</v>
      </c>
      <c r="J37" s="21">
        <f>E37+F37+G37</f>
        <v>6.5</v>
      </c>
      <c r="K37" s="21">
        <f t="shared" si="2"/>
        <v>31.134590269999997</v>
      </c>
    </row>
    <row r="38" spans="1:11" ht="47.25" customHeight="1">
      <c r="A38" s="5">
        <v>19</v>
      </c>
      <c r="B38" s="4" t="s">
        <v>20</v>
      </c>
      <c r="C38" s="6" t="s">
        <v>19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f t="shared" ref="J38:J45" si="4">E38+F38+G38</f>
        <v>0</v>
      </c>
      <c r="K38" s="21">
        <f t="shared" si="2"/>
        <v>0</v>
      </c>
    </row>
    <row r="39" spans="1:11">
      <c r="A39" s="5">
        <v>20</v>
      </c>
      <c r="B39" s="4" t="s">
        <v>36</v>
      </c>
      <c r="C39" s="6" t="s">
        <v>19</v>
      </c>
      <c r="D39" s="21">
        <v>0</v>
      </c>
      <c r="E39" s="21">
        <v>0</v>
      </c>
      <c r="F39" s="21">
        <v>0</v>
      </c>
      <c r="G39" s="22">
        <v>0</v>
      </c>
      <c r="H39" s="22">
        <v>0</v>
      </c>
      <c r="I39" s="22">
        <v>0</v>
      </c>
      <c r="J39" s="22">
        <f t="shared" si="4"/>
        <v>0</v>
      </c>
      <c r="K39" s="22">
        <f t="shared" si="2"/>
        <v>0</v>
      </c>
    </row>
    <row r="40" spans="1:11" ht="60">
      <c r="A40" s="5">
        <v>21</v>
      </c>
      <c r="B40" s="4" t="s">
        <v>31</v>
      </c>
      <c r="C40" s="6" t="s">
        <v>19</v>
      </c>
      <c r="D40" s="21">
        <v>0</v>
      </c>
      <c r="E40" s="21">
        <v>0</v>
      </c>
      <c r="F40" s="27">
        <v>0.3</v>
      </c>
      <c r="G40" s="22">
        <v>0</v>
      </c>
      <c r="H40" s="22">
        <v>0</v>
      </c>
      <c r="I40" s="22">
        <v>0</v>
      </c>
      <c r="J40" s="22">
        <f t="shared" si="4"/>
        <v>0.3</v>
      </c>
      <c r="K40" s="22">
        <f t="shared" si="2"/>
        <v>0.3</v>
      </c>
    </row>
    <row r="41" spans="1:11" ht="31.5" customHeight="1">
      <c r="A41" s="5">
        <v>22</v>
      </c>
      <c r="B41" s="4" t="s">
        <v>32</v>
      </c>
      <c r="C41" s="5" t="s">
        <v>19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f t="shared" si="4"/>
        <v>0</v>
      </c>
      <c r="K41" s="21">
        <v>0</v>
      </c>
    </row>
    <row r="42" spans="1:11" ht="30">
      <c r="A42" s="5">
        <v>23</v>
      </c>
      <c r="B42" s="4" t="s">
        <v>33</v>
      </c>
      <c r="C42" s="5" t="s">
        <v>19</v>
      </c>
      <c r="D42" s="22">
        <v>0</v>
      </c>
      <c r="E42" s="21">
        <v>0.5</v>
      </c>
      <c r="F42" s="21">
        <v>0.5</v>
      </c>
      <c r="G42" s="22">
        <v>0.5</v>
      </c>
      <c r="H42" s="22">
        <v>0.5</v>
      </c>
      <c r="I42" s="22">
        <v>0.5</v>
      </c>
      <c r="J42" s="22">
        <f>E42+F42+G42</f>
        <v>1.5</v>
      </c>
      <c r="K42" s="22">
        <f>D42+E42+F42+G42+H42+I42</f>
        <v>2.5</v>
      </c>
    </row>
    <row r="43" spans="1:11" ht="75">
      <c r="A43" s="5">
        <v>24</v>
      </c>
      <c r="B43" s="4" t="s">
        <v>34</v>
      </c>
      <c r="C43" s="5" t="s">
        <v>19</v>
      </c>
      <c r="D43" s="22">
        <v>0</v>
      </c>
      <c r="E43" s="21">
        <v>0</v>
      </c>
      <c r="F43" s="21">
        <v>0</v>
      </c>
      <c r="G43" s="22">
        <v>0</v>
      </c>
      <c r="H43" s="22">
        <v>0</v>
      </c>
      <c r="I43" s="22">
        <v>0</v>
      </c>
      <c r="J43" s="22">
        <f t="shared" si="4"/>
        <v>0</v>
      </c>
      <c r="K43" s="22">
        <f t="shared" si="2"/>
        <v>0</v>
      </c>
    </row>
    <row r="44" spans="1:11" ht="45">
      <c r="A44" s="5">
        <v>25</v>
      </c>
      <c r="B44" s="4" t="s">
        <v>35</v>
      </c>
      <c r="C44" s="5" t="s">
        <v>19</v>
      </c>
      <c r="D44" s="21">
        <f t="shared" ref="D44" si="5">D37+D38+D42+D43</f>
        <v>2.4345902699999975</v>
      </c>
      <c r="E44" s="21">
        <f>E37+E42+E43</f>
        <v>3</v>
      </c>
      <c r="F44" s="21">
        <f>F37+F42+F43</f>
        <v>4.4000000000000004</v>
      </c>
      <c r="G44" s="21">
        <f>G37+G42+G43</f>
        <v>0.6</v>
      </c>
      <c r="H44" s="21">
        <f t="shared" ref="H44:I44" si="6">H37+H42+H43</f>
        <v>9</v>
      </c>
      <c r="I44" s="21">
        <f t="shared" si="6"/>
        <v>14.2</v>
      </c>
      <c r="J44" s="21">
        <f t="shared" si="4"/>
        <v>8</v>
      </c>
      <c r="K44" s="21">
        <f t="shared" si="2"/>
        <v>33.634590269999997</v>
      </c>
    </row>
    <row r="45" spans="1:11" ht="60">
      <c r="A45" s="5">
        <v>26</v>
      </c>
      <c r="B45" s="4" t="s">
        <v>21</v>
      </c>
      <c r="C45" s="5" t="s">
        <v>19</v>
      </c>
      <c r="D45" s="21">
        <f t="shared" ref="D45:I45" si="7">D41/D44*100</f>
        <v>0</v>
      </c>
      <c r="E45" s="21">
        <f t="shared" si="7"/>
        <v>0</v>
      </c>
      <c r="F45" s="27">
        <f>F40/F44</f>
        <v>6.8181818181818177E-2</v>
      </c>
      <c r="G45" s="21">
        <f t="shared" si="7"/>
        <v>0</v>
      </c>
      <c r="H45" s="21">
        <f t="shared" si="7"/>
        <v>0</v>
      </c>
      <c r="I45" s="21">
        <f t="shared" si="7"/>
        <v>0</v>
      </c>
      <c r="J45" s="21">
        <f t="shared" si="4"/>
        <v>6.8181818181818177E-2</v>
      </c>
      <c r="K45" s="21">
        <f t="shared" si="2"/>
        <v>6.8181818181818177E-2</v>
      </c>
    </row>
  </sheetData>
  <mergeCells count="23">
    <mergeCell ref="F6:K6"/>
    <mergeCell ref="G1:K1"/>
    <mergeCell ref="G2:K2"/>
    <mergeCell ref="F3:K3"/>
    <mergeCell ref="G4:K4"/>
    <mergeCell ref="G5:K5"/>
    <mergeCell ref="C13:F13"/>
    <mergeCell ref="B14:J14"/>
    <mergeCell ref="F17:F18"/>
    <mergeCell ref="G17:G18"/>
    <mergeCell ref="A17:A18"/>
    <mergeCell ref="B17:B18"/>
    <mergeCell ref="C17:C18"/>
    <mergeCell ref="D17:D18"/>
    <mergeCell ref="E17:E18"/>
    <mergeCell ref="G8:K8"/>
    <mergeCell ref="G9:K9"/>
    <mergeCell ref="G10:K10"/>
    <mergeCell ref="G11:K11"/>
    <mergeCell ref="H17:H18"/>
    <mergeCell ref="I17:I18"/>
    <mergeCell ref="J17:J18"/>
    <mergeCell ref="K17:K18"/>
  </mergeCells>
  <pageMargins left="0.7" right="0.7" top="0.75" bottom="0.75" header="0.3" footer="0.3"/>
  <pageSetup paperSize="9" scale="83" orientation="landscape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 для  ТС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2018-05-28T08:30:50Z</dcterms:modified>
</cp:coreProperties>
</file>