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5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<sst xmlns="http://schemas.openxmlformats.org/spreadsheetml/2006/main" count="455" uniqueCount="415">
  <si>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</si>
  <si>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</si>
  <si>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</si>
  <si>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</si>
  <si>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</si>
  <si>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</si>
  <si>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</si>
  <si>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</si>
  <si>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</si>
  <si>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</si>
  <si>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</si>
  <si>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</si>
  <si>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</si>
  <si>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</si>
  <si>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</si>
  <si>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</si>
  <si>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Субсидии бюджетам муниципальных районов на меропритяия по обеспечению жильем иных категорий граждан на основании решений Правительства Российской Федерации</t>
  </si>
  <si>
    <t>092 2 02 03010 05 0000 151</t>
  </si>
  <si>
    <t>Субвенции  бюджетам  муниципальных  районов  на   перевозку несовершеннолетних, самовольно ушедших  из  семей,  детских домов, школ-интернатов, специальных учебно-воспитательных и иных детских учреждений</t>
  </si>
  <si>
    <t>092 2 02 03060 05 0000 151</t>
  </si>
  <si>
    <t xml:space="preserve">Субвенции бюджетам муниципальных районов  на  осуществление полномочий  Российской  Федерации  по   контролю   качества образования, лицензированию и государственной  аккредитации образовательных   учреждений,   надзору   и     контролю за соблюдением законодательства в области образования
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</si>
  <si>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</si>
  <si>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</si>
  <si>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</si>
  <si>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</si>
  <si>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</si>
  <si>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092 1 16 90050 05 0000 140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</si>
  <si>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(административные комиссии)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</si>
  <si>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</si>
  <si>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</si>
  <si>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</si>
  <si>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</si>
  <si>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</si>
  <si>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</si>
  <si>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</si>
  <si>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</si>
  <si>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реформирование муниципальных финансов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</si>
  <si>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</si>
  <si>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</si>
  <si>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</si>
  <si>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</si>
  <si>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денежные выплаты медицинскому персоналу фекльдшерско-акушерских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</si>
  <si>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</si>
  <si>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</si>
  <si>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совершенствование организации питания учащихся  в образовательных учрежедниях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</si>
  <si>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</si>
  <si>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</si>
  <si>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</si>
  <si>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</si>
  <si>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</si>
  <si>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</si>
  <si>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</si>
  <si>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</si>
  <si>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</si>
  <si>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</si>
  <si>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</si>
  <si>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</si>
  <si>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</si>
  <si>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</si>
  <si>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</si>
  <si>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000 2 18 00000 00 0000 000</t>
  </si>
  <si>
    <t>092 2 18 05010 05 0000 180</t>
  </si>
  <si>
    <t>092 2 18 05020 05 0000 151</t>
  </si>
  <si>
    <t>000 2 19 00000 00 0000 000</t>
  </si>
  <si>
    <t>092 2 19 05000 05 0000 151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</si>
  <si>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</si>
  <si>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</si>
  <si>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</si>
  <si>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Прочие субсидии бюджетам муниципальных районов </t>
  </si>
  <si>
    <t>Субсидии на капитальный и текущий ремонт объектов социально-культурной сферы</t>
  </si>
  <si>
    <t xml:space="preserve">188 1 16 30000 01 0000 140 </t>
  </si>
  <si>
    <t>Субвенции на реализацию закона республики Алтай "О наделении органов местного самоуправления муниципальных районов в Республике Алтай по сбору информации от поселений, входящих в муниципальный район, необходимой для ведения регистра муниципальных нормативных  правовых актов в Республике Алтай"</t>
  </si>
  <si>
    <t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</t>
  </si>
  <si>
    <t>Субсидии на подддержку к отопительному сезону объектов жилищно-коммунального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</si>
  <si>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</si>
  <si>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</si>
  <si>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</si>
  <si>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 бюджетам 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</si>
  <si>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 бюджетам муниципальных райнов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</si>
  <si>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</si>
  <si>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</si>
  <si>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на доставление дополнительной гарантии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 сирот и детей, оставшихся без попечения родителей</t>
  </si>
  <si>
    <t>Субвенции бюджетам муниципальных районов на 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</si>
  <si>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</si>
  <si>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поощрение лучших учителей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</si>
  <si>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</si>
  <si>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</si>
  <si>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</si>
  <si>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</si>
  <si>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№5-ФЗ "О ветеранах" в соответствии с Указом Президента РФ от 7 мая 2008 года №714 "Об обеспечении жильем ветеранов Великой Отечественной войны 1941-1945 годов"</t>
  </si>
  <si>
    <t>Субсидии бюджетам муниципальных районов на строительство и модернизацию 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</si>
  <si>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</si>
  <si>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</si>
  <si>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</si>
  <si>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Субвенции на реализацию закона Республики Алтай "О наделении органов местного самоуправления в Республике Алтай отдельными государтсвенными полномочиями по вопросам административного законодательства"</t>
  </si>
  <si>
    <t>Субвенции бюджетам муниципальных районов на предоставление мер социальной поддержки ветеранов труда Республике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</si>
  <si>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</si>
  <si>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образования "Усть-Коксинский район" РА</t>
  </si>
  <si>
    <t xml:space="preserve">Сумма 2013 год в рублях              </t>
  </si>
  <si>
    <t xml:space="preserve">Сумма с учетом изменений 2013 год в рублях </t>
  </si>
  <si>
    <t>182 1 05 01050 01 0000 110</t>
  </si>
  <si>
    <t>Минимальный налог, зачисляемый в бюджеты субъектов Российской Федерации</t>
  </si>
  <si>
    <t>011 1 11 05013 10 0000 120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</si>
  <si>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</si>
  <si>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</si>
  <si>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</si>
  <si>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</si>
  <si>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</si>
  <si>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</si>
  <si>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</si>
  <si>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</si>
  <si>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</si>
  <si>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</si>
  <si>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</si>
  <si>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048 1 12 01050 01 0000 120</t>
  </si>
  <si>
    <t>Плата за иные виды негативного воздействия на окружающую среду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</si>
  <si>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</si>
  <si>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</si>
  <si>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</si>
  <si>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</si>
  <si>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000 1 13 02995 05 0000 130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</si>
  <si>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</si>
  <si>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</si>
  <si>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</si>
  <si>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</si>
  <si>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</si>
  <si>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</si>
  <si>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</si>
  <si>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</si>
  <si>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</si>
  <si>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</si>
  <si>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</si>
  <si>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</si>
  <si>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</si>
  <si>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188 1 16 30030 01 0000 140 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</si>
  <si>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</si>
  <si>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</si>
  <si>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</si>
  <si>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</si>
  <si>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</si>
  <si>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</si>
  <si>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</si>
  <si>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092 2 18 05030 05 0000 180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</si>
  <si>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лиц из их числа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</si>
  <si>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</si>
  <si>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комиссии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</si>
  <si>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 в собласти социальной поддержки, социального  обслуживания отдельных категорий граждан и управления охраной труда"</t>
  </si>
  <si>
    <t>Субвенция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</si>
  <si>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</si>
  <si>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 xml:space="preserve">к решению "О бюджете муниципального  </t>
  </si>
  <si>
    <t>Субсидии  бюджетам  муниципальных  районов  на  переселение граждан из жилищного  фонда,  признанного  непригодным  для проживания, и  (или)  жилищного  фонда  с  высоким  уровнем износа (более 70 процентов)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</si>
  <si>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</si>
  <si>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 на предоставление гарантированных услуг по погребению</t>
  </si>
  <si>
    <t>Субвенции бюджетам муниципальных районов на обеспечение жилыми помещениями детей-сирот, детей , оставшихся без попечения родителей, а также детей, находящихся под опекой(попечительством), не имеющих закрепленного жилого помещения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</si>
  <si>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</si>
  <si>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</si>
  <si>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</si>
  <si>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</si>
  <si>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</si>
  <si>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 xml:space="preserve">Прочие субвенции бюджетам муниципальных районов </t>
  </si>
  <si>
    <t>Иные межбюджетные трансферты</t>
  </si>
  <si>
    <t>Средства, предаваемые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</si>
  <si>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</si>
  <si>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</si>
  <si>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</si>
  <si>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</si>
  <si>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</si>
  <si>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Субсидии бюджетам муниципальных районов по итогам конкурса "Самый благоустроенный населенный пункт в Республике Алтай"</t>
  </si>
  <si>
    <t>Субсидии на проведение ремонта жилья гражданам из числа инвалидов и участников Великой Отечественной войны, вдов погибших (умерших) участников Великой Отечественной войны, тружеников тыла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</si>
  <si>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 в Российской Федерации"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</si>
  <si>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</si>
  <si>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</si>
  <si>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</si>
  <si>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РЦП "Энергосбережение в жилищно-коммунальном хозяйстве РА (2010-2015 годы)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</si>
  <si>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</si>
  <si>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ВСЕГО ДОХОДОВ</t>
  </si>
  <si>
    <t>Код бюджетной классификации</t>
  </si>
  <si>
    <t>Наименование доходов</t>
  </si>
  <si>
    <t>Субсидии бюджетам муниципальных образований на проведение капитального ремонта многоквартирных домов</t>
  </si>
  <si>
    <t>Изменения</t>
  </si>
  <si>
    <t xml:space="preserve">Субсидии на реализацию республиканской целевой программы "Совершенствование организации школьного питания в Республике Алтай на 2012-2014 годы" 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</si>
  <si>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</si>
  <si>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</si>
  <si>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</si>
  <si>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резедентами Российиской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</si>
  <si>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</si>
  <si>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</si>
  <si>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</si>
  <si>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</si>
  <si>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000 2 07 05000 05 0000 180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</si>
  <si>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</si>
  <si>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</si>
  <si>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</si>
  <si>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</si>
  <si>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</si>
  <si>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</si>
  <si>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</si>
  <si>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</si>
  <si>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</si>
  <si>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</si>
  <si>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</si>
  <si>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</si>
  <si>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</si>
  <si>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</si>
  <si>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</si>
  <si>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</si>
  <si>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</si>
  <si>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</si>
  <si>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</si>
  <si>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</si>
  <si>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</si>
  <si>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</si>
  <si>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</si>
  <si>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</si>
  <si>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</si>
  <si>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</si>
  <si>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</si>
  <si>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</si>
  <si>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</si>
  <si>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</si>
  <si>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2005г в местные бюджеты, мобилизуемый на территориях муниципальных районов</t>
  </si>
  <si>
    <t>Налог на имущество предприятий</t>
  </si>
  <si>
    <t>Налог с продаж</t>
  </si>
  <si>
    <t>Налог на рекламу, мобилизуемый на территориях муниципальных районов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</si>
  <si>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</si>
  <si>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</si>
  <si>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</si>
  <si>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</si>
  <si>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</si>
  <si>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</si>
  <si>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</si>
  <si>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</si>
  <si>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бюджетов</t>
  </si>
  <si>
    <t xml:space="preserve">Субсидии  бюджетам  муниципальных  районов  на  обеспечение мероприятий по капитальному ремонту  многоквартирных  домов за  счет средств, поступивших от государственной  корпорации Фонд   содействия   реформированию    жилищно-коммунального                          хозяйства
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</si>
  <si>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</si>
  <si>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бюджетные инвестиции для модернизации объектов коммунальной инфраструктуры</t>
  </si>
  <si>
    <t>Субсидии бюджетам муниципальных районов на бюджетные инвестиции в объекты капитального строительства собствености муниципальных образований</t>
  </si>
  <si>
    <t>Субсидии бюджетам муниципальных районов на обеспечение мероприятий по переселению граждан из аварийного жилищного фонда  за счет средств бюджетов</t>
  </si>
  <si>
    <t>Субсидии на софинансирование  расходов по подготовке проектно-сметной документации на строительство , реконструкцию и модернизацию дорог муниципальных образований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</si>
  <si>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</si>
  <si>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</si>
  <si>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</si>
  <si>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</si>
  <si>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</si>
  <si>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</si>
  <si>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182 1 01 02022 01 0000 110</t>
  </si>
  <si>
    <t>182 1 01 02021 01 0000 110</t>
  </si>
  <si>
    <t>182 1 01 02030 01 0000 110</t>
  </si>
  <si>
    <t>182 1 01 02040 01 0000 110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</si>
  <si>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</si>
  <si>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</si>
  <si>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</si>
  <si>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</si>
  <si>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</si>
  <si>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</si>
  <si>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</si>
  <si>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</si>
  <si>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</si>
  <si>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</si>
  <si>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</si>
  <si>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000 1 08 03010 01 0000 110</t>
  </si>
  <si>
    <t>011 1 08 07084 01 0000 110</t>
  </si>
  <si>
    <t>011 1 08 07150 01 0000 110</t>
  </si>
  <si>
    <t>182 1 09 01030 05 0000 110</t>
  </si>
  <si>
    <t>182 1 09 04010 02 0000 110</t>
  </si>
  <si>
    <t>182 1 09 06010 02 0000 110</t>
  </si>
  <si>
    <t>182 1 09 07010 05 0000 110</t>
  </si>
  <si>
    <t>182 1 09 07030 05 0000 110</t>
  </si>
  <si>
    <t>182 1 09 07040 05 0000 110</t>
  </si>
  <si>
    <t>182 1 09 07050 05 0000 110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</si>
  <si>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</si>
  <si>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</si>
  <si>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</si>
  <si>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</si>
  <si>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</si>
  <si>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</si>
  <si>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</si>
  <si>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</si>
  <si>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</si>
  <si>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</si>
  <si>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</si>
  <si>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</si>
  <si>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</si>
  <si>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</si>
  <si>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</si>
  <si>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</si>
  <si>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</si>
  <si>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</si>
  <si>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182 1 16 03010 01 0000 140</t>
  </si>
  <si>
    <t>182 1 16 03020 02 0000 140</t>
  </si>
  <si>
    <t>182 1 16 03030 01 0000 140</t>
  </si>
  <si>
    <t>182 1 16 06000 01 0000 140</t>
  </si>
  <si>
    <t>000 1 16 08000 01 0000 140</t>
  </si>
  <si>
    <t>000 1 08 07160 01 0000 110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</si>
  <si>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</si>
  <si>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</si>
  <si>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</si>
  <si>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</si>
  <si>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</si>
  <si>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</si>
  <si>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</si>
  <si>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</si>
  <si>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</si>
  <si>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000 1 16 25050 01 0000 140</t>
  </si>
  <si>
    <t>000 1 16 25060 01 0000 140</t>
  </si>
  <si>
    <t>000 1 16 25074 05 0000 140</t>
  </si>
  <si>
    <t>000 1 16 25084 05 0000 140</t>
  </si>
  <si>
    <t>141 1 16 28000 01 0000 140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</si>
  <si>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</si>
  <si>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</si>
  <si>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</si>
  <si>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</si>
  <si>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</si>
  <si>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</si>
  <si>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</si>
  <si>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</si>
  <si>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</si>
  <si>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092 2 02 01000 00 0000 151</t>
  </si>
  <si>
    <t>092 2 02 01001 05 0000 151</t>
  </si>
  <si>
    <t>092 2 02 01003 05 0000151</t>
  </si>
  <si>
    <t>092 2 02 01999 05 0000151</t>
  </si>
  <si>
    <t>092 2 02 02000 00 0000 151</t>
  </si>
  <si>
    <t>092 2 02 02003 05 0000 151</t>
  </si>
  <si>
    <t>092 2 02 02008 05 0000 151</t>
  </si>
  <si>
    <t>092 2 02 02009 05 0000 151</t>
  </si>
  <si>
    <t>092 2 02 02024 05 0000 151</t>
  </si>
  <si>
    <t>092 2 02 02041 05 0000 151</t>
  </si>
  <si>
    <t>092 2 02 02042 05 0000 151</t>
  </si>
  <si>
    <t>092 2 02 02046 05 0000 151</t>
  </si>
  <si>
    <t>092 2 02 02051 05 0000 151</t>
  </si>
  <si>
    <t>092 2 02 02071 05 0000 151</t>
  </si>
  <si>
    <t>092 2 02 02074 05 0000 151</t>
  </si>
  <si>
    <t>092 2 02 02077 05 0000 151</t>
  </si>
  <si>
    <t>092 2 02 02078 05 0000 151</t>
  </si>
  <si>
    <t>092 2 02 02079 05 0000 151</t>
  </si>
  <si>
    <t>092 2 02 02080 05 0000 151</t>
  </si>
  <si>
    <t>092 2 02 02081 05 0000 151</t>
  </si>
  <si>
    <t>092 2 02 02085 05 0000 151</t>
  </si>
  <si>
    <t>092 2 02 02087 05 0000 151</t>
  </si>
  <si>
    <t>092 2 02 02088 05 0001 151</t>
  </si>
  <si>
    <t>092 2 02 02088 05 0002 151</t>
  </si>
  <si>
    <t>092 2 02 02088 05 0004 151</t>
  </si>
  <si>
    <t>092 2 02 02089 05 0001 151</t>
  </si>
  <si>
    <t>092 2 02 02089 05 0002 151</t>
  </si>
  <si>
    <t>092 2 02 02089 05 0004 151</t>
  </si>
  <si>
    <t>092 2 02 02102 05 0000 151</t>
  </si>
  <si>
    <t>092 2 02 02104 05 0000 151</t>
  </si>
  <si>
    <t>092 2 02 02105 05 0000 151</t>
  </si>
  <si>
    <t>092 2 02 02109 05 0000 151</t>
  </si>
  <si>
    <t>092 2 02 02999 05 0000 151</t>
  </si>
  <si>
    <t>092 2 02 03000 00 0000 151</t>
  </si>
  <si>
    <t>092 2 02 03001 05 0000 151</t>
  </si>
  <si>
    <t>092 2 02 03002 05 0000 151</t>
  </si>
  <si>
    <t>092 2 02 03004 05 0000 151</t>
  </si>
  <si>
    <t>092 2 02 03007 05 0000 151</t>
  </si>
  <si>
    <t>092 2 02 03012 05 0000 151</t>
  </si>
  <si>
    <t>092 2 02 03013 05 0000 151</t>
  </si>
  <si>
    <t>092 2 02 03014 05 0000 151</t>
  </si>
  <si>
    <t>092 2 02 03015 05 0000 151</t>
  </si>
  <si>
    <t>092 2 02 03020 05 0000 151</t>
  </si>
  <si>
    <t>092 2 02 03021 05 0000 151</t>
  </si>
  <si>
    <t>092 2 02 03022 05 0000 151</t>
  </si>
  <si>
    <t>092 2 02 03024 05 0000 151</t>
  </si>
  <si>
    <t>092 2 02 03025 05 0000 151</t>
  </si>
  <si>
    <t>092 2 02 03026 05 0000 151</t>
  </si>
  <si>
    <t>092 2 02 03027 05 0000 151</t>
  </si>
  <si>
    <t xml:space="preserve">092 2 02 03029 05 0000 151 </t>
  </si>
  <si>
    <t>092 2 02 03030 05 0000 151</t>
  </si>
  <si>
    <t>092 2 02 03033 05 0000 151</t>
  </si>
  <si>
    <t>092 2 02 03055 05 0000 151</t>
  </si>
  <si>
    <t>092 2 02 03059 05 0000 151</t>
  </si>
  <si>
    <t>092 2 02 03064 05 0000 151</t>
  </si>
  <si>
    <t>092 2 02 03069 05 0000 151</t>
  </si>
  <si>
    <t>092 2 02 03070 05 0000 151</t>
  </si>
  <si>
    <t>092 2 02 03999 05 0000 151</t>
  </si>
  <si>
    <t>092 2 02 04000 00 0000 151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</si>
  <si>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</si>
  <si>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</si>
  <si>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</si>
  <si>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</si>
  <si>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</si>
  <si>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</si>
  <si>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</si>
  <si>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</si>
  <si>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</si>
  <si>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</si>
  <si>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</si>
  <si>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</si>
  <si>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</si>
  <si>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</si>
  <si>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</si>
  <si>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</si>
  <si>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</si>
  <si>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организацию дистанционного обучения инвалидов</t>
  </si>
  <si>
    <t>Субвенции бюджетам муниципальных районов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</si>
  <si>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муниципальных образований на поддержку экономически значимых региональных программ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</si>
  <si>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</si>
  <si>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</si>
  <si>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</si>
  <si>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ОКАЗАНИЯ ПЛАТНЫХ УСЛУГ И КОМПЕНСАЦИЙ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</si>
  <si>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</si>
  <si>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</si>
  <si>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Субсидии бюджетам муниципальных районов на закупку автотранспортных средств и коммунальной техники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</si>
  <si>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</si>
  <si>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</si>
  <si>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</si>
  <si>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</si>
  <si>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</si>
  <si>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</si>
  <si>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</si>
  <si>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Налог на доходы физических лиц с доходов, полученных физическими лицами являющимися иностранными гражданами, осуществляющими трудовую деятельность по найму у физических лиц в соответствии со ст. 227.1 Налогового кодекса Российской Федерации</t>
  </si>
  <si>
    <t>Субсидии на реализацию республиканской целевой программы "Развитие образования в Республике Алтай на 2013-2015 годы" (заработной плате специалистам в муниципальных образовательных учреждения)</t>
  </si>
  <si>
    <t>Приложение 6</t>
  </si>
  <si>
    <t>на 2013 год и на плановый период 2014 и 2015 годов"</t>
  </si>
  <si>
    <t>Объем поступления доходов в бюджет муниципального образования "Усть-Коксинский район" РА в 2013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</si>
</sst>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/>
    </xf>
    <xf numFmtId="0" fontId="3" fillId="33" borderId="16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3" fontId="5" fillId="33" borderId="20" xfId="0" applyNumberFormat="1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left" wrapText="1"/>
    </xf>
    <xf numFmtId="0" fontId="8" fillId="33" borderId="20" xfId="0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5" fillId="33" borderId="18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4"/>
  <sheetViews>
    <sheetView tabSelected="1" zoomScale="75" zoomScaleNormal="75" zoomScalePageLayoutView="0" workbookViewId="0" topLeftCell="A193">
      <selection activeCell="H10" sqref="H10"/>
    </sheetView>
  </sheetViews>
  <sheetFormatPr defaultColWidth="9.140625" defaultRowHeight="12.75"/>
  <cols>
    <col min="1" max="1" width="31.140625" style="0" customWidth="1"/>
    <col min="2" max="2" width="48.421875" style="0" customWidth="1"/>
    <col min="3" max="3" width="17.421875" style="0" hidden="1" customWidth="1"/>
    <col min="4" max="4" width="18.421875" style="0" hidden="1" customWidth="1"/>
    <col min="5" max="5" width="18.421875" style="0" customWidth="1"/>
    <col min="6" max="6" width="18.28125" style="0" customWidth="1"/>
    <col min="9" max="9" width="0" style="0" hidden="1" customWidth="1"/>
  </cols>
  <sheetData>
    <row r="2" spans="1:6" ht="18" customHeight="1">
      <c r="A2" s="1"/>
      <c r="B2" s="2"/>
      <c r="C2" s="50" t="s">
        <v>412</v>
      </c>
      <c r="D2" s="51"/>
      <c r="E2" s="51"/>
      <c r="F2" s="51"/>
    </row>
    <row r="3" spans="1:6" ht="15">
      <c r="A3" s="1"/>
      <c r="B3" s="2"/>
      <c r="C3" s="50" t="s">
        <v>149</v>
      </c>
      <c r="D3" s="51"/>
      <c r="E3" s="51"/>
      <c r="F3" s="51"/>
    </row>
    <row r="4" spans="1:6" ht="15">
      <c r="A4" s="1"/>
      <c r="B4" s="2"/>
      <c r="C4" s="50" t="s">
        <v>97</v>
      </c>
      <c r="D4" s="51"/>
      <c r="E4" s="51"/>
      <c r="F4" s="51"/>
    </row>
    <row r="5" spans="1:6" ht="15">
      <c r="A5" s="1"/>
      <c r="B5" s="2"/>
      <c r="C5" s="52" t="s">
        <v>413</v>
      </c>
      <c r="D5" s="51"/>
      <c r="E5" s="51"/>
      <c r="F5" s="51"/>
    </row>
    <row r="6" spans="1:6" ht="15">
      <c r="A6" s="1"/>
      <c r="B6" s="2"/>
      <c r="C6" s="21"/>
      <c r="D6" s="20"/>
      <c r="E6" s="20"/>
      <c r="F6" s="20"/>
    </row>
    <row r="7" spans="1:6" ht="63.75" customHeight="1" thickBot="1">
      <c r="A7" s="1"/>
      <c r="B7" s="3" t="s">
        <v>414</v>
      </c>
      <c r="C7" s="4"/>
      <c r="D7" s="1"/>
      <c r="E7" s="1"/>
      <c r="F7" s="1"/>
    </row>
    <row r="8" spans="1:6" ht="48" customHeight="1">
      <c r="A8" s="22" t="s">
        <v>176</v>
      </c>
      <c r="B8" s="23" t="s">
        <v>177</v>
      </c>
      <c r="C8" s="23" t="s">
        <v>98</v>
      </c>
      <c r="D8" s="49"/>
      <c r="E8" s="24" t="s">
        <v>179</v>
      </c>
      <c r="F8" s="23" t="s">
        <v>99</v>
      </c>
    </row>
    <row r="9" spans="1:6" ht="13.5" thickBot="1">
      <c r="A9" s="25">
        <v>1</v>
      </c>
      <c r="B9" s="26">
        <v>2</v>
      </c>
      <c r="C9" s="27">
        <v>3</v>
      </c>
      <c r="D9" s="28">
        <v>3</v>
      </c>
      <c r="E9" s="28"/>
      <c r="F9" s="27">
        <v>4</v>
      </c>
    </row>
    <row r="10" spans="1:6" ht="31.5">
      <c r="A10" s="33" t="s">
        <v>241</v>
      </c>
      <c r="B10" s="29" t="s">
        <v>181</v>
      </c>
      <c r="C10" s="46">
        <f>C12+C23+C38+C42+C45+C51+C60+C67+C74+C78+C89+C91+C116</f>
        <v>62788890</v>
      </c>
      <c r="D10" s="46">
        <f>D12+D23+D38+D42+D45+D51+D60+D67+D74+D78+D89+D91+D116</f>
        <v>62788890</v>
      </c>
      <c r="E10" s="18">
        <f>F10-D10</f>
        <v>4166670</v>
      </c>
      <c r="F10" s="46">
        <f>F12+F23+F38+F42+F45+F51+F60+F67+F74+F78+F89+F91+F116</f>
        <v>66955560</v>
      </c>
    </row>
    <row r="11" spans="1:6" ht="19.5" customHeight="1">
      <c r="A11" s="34"/>
      <c r="B11" s="14" t="s">
        <v>182</v>
      </c>
      <c r="C11" s="41">
        <f>C12+C23+C38+C42+C45+C51</f>
        <v>53413730</v>
      </c>
      <c r="D11" s="41">
        <f>D12+D23+D38+D42+D45+D51</f>
        <v>53413730</v>
      </c>
      <c r="E11" s="18">
        <f>F11-D11</f>
        <v>3732390</v>
      </c>
      <c r="F11" s="41">
        <f>F12+F23+F38+F42+F45+F51</f>
        <v>57146120</v>
      </c>
    </row>
    <row r="12" spans="1:6" ht="18" customHeight="1">
      <c r="A12" s="35" t="s">
        <v>242</v>
      </c>
      <c r="B12" s="5" t="s">
        <v>183</v>
      </c>
      <c r="C12" s="42">
        <f>C13+C14+C17+C18+C20</f>
        <v>32617500</v>
      </c>
      <c r="D12" s="42">
        <f>D13+D14+D17+D18+D19+D20</f>
        <v>32617500</v>
      </c>
      <c r="E12" s="18">
        <f>F12-D12</f>
        <v>2472350</v>
      </c>
      <c r="F12" s="42">
        <f>F13+F14+F17+F18+F19+F20+F21+F22</f>
        <v>35089850</v>
      </c>
    </row>
    <row r="13" spans="1:6" ht="83.25" customHeight="1" hidden="1">
      <c r="A13" s="36" t="s">
        <v>243</v>
      </c>
      <c r="B13" s="8" t="s">
        <v>184</v>
      </c>
      <c r="C13" s="18">
        <v>20000</v>
      </c>
      <c r="D13" s="18">
        <f>20000-20000</f>
        <v>0</v>
      </c>
      <c r="E13" s="18"/>
      <c r="F13" s="18">
        <f>20000-20000</f>
        <v>0</v>
      </c>
    </row>
    <row r="14" spans="1:6" ht="66.75" customHeight="1" hidden="1">
      <c r="A14" s="36" t="s">
        <v>244</v>
      </c>
      <c r="B14" s="9" t="s">
        <v>185</v>
      </c>
      <c r="C14" s="43">
        <f>C15+C16</f>
        <v>32534500</v>
      </c>
      <c r="D14" s="43">
        <f>D15+D16</f>
        <v>0</v>
      </c>
      <c r="E14" s="18"/>
      <c r="F14" s="43">
        <f>F15+F16</f>
        <v>0</v>
      </c>
    </row>
    <row r="15" spans="1:6" ht="146.25" customHeight="1" hidden="1">
      <c r="A15" s="36" t="s">
        <v>246</v>
      </c>
      <c r="B15" s="30" t="s">
        <v>407</v>
      </c>
      <c r="C15" s="18">
        <v>32504500</v>
      </c>
      <c r="D15" s="18">
        <f>32504500-32504500</f>
        <v>0</v>
      </c>
      <c r="E15" s="18"/>
      <c r="F15" s="18">
        <f>32504500-32504500</f>
        <v>0</v>
      </c>
    </row>
    <row r="16" spans="1:6" ht="131.25" customHeight="1" hidden="1">
      <c r="A16" s="36" t="s">
        <v>245</v>
      </c>
      <c r="B16" s="30" t="s">
        <v>186</v>
      </c>
      <c r="C16" s="43">
        <v>30000</v>
      </c>
      <c r="D16" s="43">
        <f>30000-30000</f>
        <v>0</v>
      </c>
      <c r="E16" s="18"/>
      <c r="F16" s="43">
        <f>30000-30000</f>
        <v>0</v>
      </c>
    </row>
    <row r="17" spans="1:6" ht="68.25" customHeight="1" hidden="1">
      <c r="A17" s="36" t="s">
        <v>247</v>
      </c>
      <c r="B17" s="6" t="s">
        <v>187</v>
      </c>
      <c r="C17" s="43">
        <v>35000</v>
      </c>
      <c r="D17" s="43">
        <f>35000-35000</f>
        <v>0</v>
      </c>
      <c r="E17" s="18"/>
      <c r="F17" s="43">
        <f>35000-35000</f>
        <v>0</v>
      </c>
    </row>
    <row r="18" spans="1:6" ht="130.5" customHeight="1" hidden="1">
      <c r="A18" s="36" t="s">
        <v>248</v>
      </c>
      <c r="B18" s="7" t="s">
        <v>190</v>
      </c>
      <c r="C18" s="43">
        <v>28000</v>
      </c>
      <c r="D18" s="43">
        <f>28000-28000</f>
        <v>0</v>
      </c>
      <c r="E18" s="18"/>
      <c r="F18" s="43">
        <f>28000-28000</f>
        <v>0</v>
      </c>
    </row>
    <row r="19" spans="1:6" ht="99.75" customHeight="1">
      <c r="A19" s="36" t="s">
        <v>243</v>
      </c>
      <c r="B19" s="7" t="s">
        <v>408</v>
      </c>
      <c r="C19" s="43"/>
      <c r="D19" s="43">
        <v>32587500</v>
      </c>
      <c r="E19" s="18">
        <f>F19-D19</f>
        <v>2400850</v>
      </c>
      <c r="F19" s="53">
        <v>34988350</v>
      </c>
    </row>
    <row r="20" spans="1:6" ht="146.25" customHeight="1">
      <c r="A20" s="36" t="s">
        <v>244</v>
      </c>
      <c r="B20" s="7" t="s">
        <v>188</v>
      </c>
      <c r="C20" s="44"/>
      <c r="D20" s="43">
        <v>30000</v>
      </c>
      <c r="E20" s="18">
        <f>F20-D20</f>
        <v>32500</v>
      </c>
      <c r="F20" s="43">
        <v>62500</v>
      </c>
    </row>
    <row r="21" spans="1:6" ht="71.25" customHeight="1">
      <c r="A21" s="36" t="s">
        <v>247</v>
      </c>
      <c r="B21" s="7" t="s">
        <v>409</v>
      </c>
      <c r="C21" s="44"/>
      <c r="D21" s="43"/>
      <c r="E21" s="18">
        <f>F21-D21</f>
        <v>30000</v>
      </c>
      <c r="F21" s="43">
        <v>30000</v>
      </c>
    </row>
    <row r="22" spans="1:6" ht="96" customHeight="1">
      <c r="A22" s="36" t="s">
        <v>248</v>
      </c>
      <c r="B22" s="7" t="s">
        <v>410</v>
      </c>
      <c r="C22" s="44"/>
      <c r="D22" s="43"/>
      <c r="E22" s="18">
        <f>F22-D22</f>
        <v>9000</v>
      </c>
      <c r="F22" s="43">
        <v>9000</v>
      </c>
    </row>
    <row r="23" spans="1:6" ht="20.25" customHeight="1">
      <c r="A23" s="35" t="s">
        <v>200</v>
      </c>
      <c r="B23" s="5" t="s">
        <v>191</v>
      </c>
      <c r="C23" s="42">
        <f>C24+C32+C35</f>
        <v>17298950</v>
      </c>
      <c r="D23" s="42">
        <f>D24+D32+D35</f>
        <v>17298950</v>
      </c>
      <c r="E23" s="18">
        <f aca="true" t="shared" si="0" ref="E23:E86">F23-D23</f>
        <v>745020</v>
      </c>
      <c r="F23" s="42">
        <f>F24+F32+F35</f>
        <v>18043970</v>
      </c>
    </row>
    <row r="24" spans="1:6" ht="35.25" customHeight="1">
      <c r="A24" s="36" t="s">
        <v>249</v>
      </c>
      <c r="B24" s="8" t="s">
        <v>192</v>
      </c>
      <c r="C24" s="43">
        <f>C25+C28+C31</f>
        <v>9289100</v>
      </c>
      <c r="D24" s="43">
        <f>D25+D28+D31</f>
        <v>9289100</v>
      </c>
      <c r="E24" s="18">
        <f t="shared" si="0"/>
        <v>440960</v>
      </c>
      <c r="F24" s="43">
        <v>9730060</v>
      </c>
    </row>
    <row r="25" spans="1:6" ht="51" customHeight="1">
      <c r="A25" s="36" t="s">
        <v>250</v>
      </c>
      <c r="B25" s="8" t="s">
        <v>193</v>
      </c>
      <c r="C25" s="43">
        <f>C26+C27</f>
        <v>5880500</v>
      </c>
      <c r="D25" s="43">
        <f>D26+D27</f>
        <v>5880500</v>
      </c>
      <c r="E25" s="18">
        <f t="shared" si="0"/>
        <v>-455430</v>
      </c>
      <c r="F25" s="43">
        <v>5425070</v>
      </c>
    </row>
    <row r="26" spans="1:6" ht="51" customHeight="1">
      <c r="A26" s="36" t="s">
        <v>47</v>
      </c>
      <c r="B26" s="8" t="s">
        <v>193</v>
      </c>
      <c r="C26" s="43">
        <v>5880500</v>
      </c>
      <c r="D26" s="43">
        <v>5880500</v>
      </c>
      <c r="E26" s="18">
        <f t="shared" si="0"/>
        <v>-455430</v>
      </c>
      <c r="F26" s="43">
        <v>5425070</v>
      </c>
    </row>
    <row r="27" spans="1:6" ht="66.75" customHeight="1" hidden="1">
      <c r="A27" s="36" t="s">
        <v>48</v>
      </c>
      <c r="B27" s="8" t="s">
        <v>49</v>
      </c>
      <c r="C27" s="43"/>
      <c r="D27" s="43"/>
      <c r="E27" s="18">
        <f t="shared" si="0"/>
        <v>0</v>
      </c>
      <c r="F27" s="43"/>
    </row>
    <row r="28" spans="1:6" ht="52.5" customHeight="1">
      <c r="A28" s="36" t="s">
        <v>251</v>
      </c>
      <c r="B28" s="8" t="s">
        <v>195</v>
      </c>
      <c r="C28" s="43">
        <f>C29+C30</f>
        <v>2278600</v>
      </c>
      <c r="D28" s="43">
        <f>D29+D30</f>
        <v>2278600</v>
      </c>
      <c r="E28" s="18">
        <f t="shared" si="0"/>
        <v>-33600</v>
      </c>
      <c r="F28" s="43">
        <v>2245000</v>
      </c>
    </row>
    <row r="29" spans="1:6" ht="52.5" customHeight="1">
      <c r="A29" s="36" t="s">
        <v>50</v>
      </c>
      <c r="B29" s="8" t="s">
        <v>195</v>
      </c>
      <c r="C29" s="43">
        <v>2278600</v>
      </c>
      <c r="D29" s="43">
        <v>2278600</v>
      </c>
      <c r="E29" s="18">
        <f t="shared" si="0"/>
        <v>-33600</v>
      </c>
      <c r="F29" s="43">
        <v>2245000</v>
      </c>
    </row>
    <row r="30" spans="1:6" ht="85.5" customHeight="1" hidden="1">
      <c r="A30" s="36" t="s">
        <v>51</v>
      </c>
      <c r="B30" s="8" t="s">
        <v>52</v>
      </c>
      <c r="C30" s="43"/>
      <c r="D30" s="43"/>
      <c r="E30" s="18">
        <f t="shared" si="0"/>
        <v>0</v>
      </c>
      <c r="F30" s="43"/>
    </row>
    <row r="31" spans="1:6" ht="36.75" customHeight="1">
      <c r="A31" s="36" t="s">
        <v>100</v>
      </c>
      <c r="B31" s="8" t="s">
        <v>101</v>
      </c>
      <c r="C31" s="43">
        <v>1130000</v>
      </c>
      <c r="D31" s="43">
        <v>1130000</v>
      </c>
      <c r="E31" s="18">
        <f t="shared" si="0"/>
        <v>929990</v>
      </c>
      <c r="F31" s="43">
        <v>2059990</v>
      </c>
    </row>
    <row r="32" spans="1:6" ht="34.5" customHeight="1">
      <c r="A32" s="36" t="s">
        <v>252</v>
      </c>
      <c r="B32" s="8" t="s">
        <v>206</v>
      </c>
      <c r="C32" s="43">
        <f>C33+C34</f>
        <v>7268900</v>
      </c>
      <c r="D32" s="43">
        <f>D33+D34</f>
        <v>7268900</v>
      </c>
      <c r="E32" s="18">
        <f t="shared" si="0"/>
        <v>518910</v>
      </c>
      <c r="F32" s="43">
        <f>F33+F34</f>
        <v>7787810</v>
      </c>
    </row>
    <row r="33" spans="1:6" ht="34.5" customHeight="1">
      <c r="A33" s="36" t="s">
        <v>53</v>
      </c>
      <c r="B33" s="8" t="s">
        <v>206</v>
      </c>
      <c r="C33" s="43">
        <v>7268900</v>
      </c>
      <c r="D33" s="43">
        <v>7268900</v>
      </c>
      <c r="E33" s="18">
        <f t="shared" si="0"/>
        <v>518910</v>
      </c>
      <c r="F33" s="43">
        <v>7787810</v>
      </c>
    </row>
    <row r="34" spans="1:6" ht="54.75" customHeight="1" hidden="1">
      <c r="A34" s="36" t="s">
        <v>54</v>
      </c>
      <c r="B34" s="8" t="s">
        <v>55</v>
      </c>
      <c r="C34" s="43"/>
      <c r="D34" s="43"/>
      <c r="E34" s="18">
        <f t="shared" si="0"/>
        <v>0</v>
      </c>
      <c r="F34" s="43"/>
    </row>
    <row r="35" spans="1:6" ht="16.5" customHeight="1">
      <c r="A35" s="36" t="s">
        <v>253</v>
      </c>
      <c r="B35" s="8" t="s">
        <v>207</v>
      </c>
      <c r="C35" s="43">
        <f>C36+C37</f>
        <v>740950</v>
      </c>
      <c r="D35" s="43">
        <f>D36+D37</f>
        <v>740950</v>
      </c>
      <c r="E35" s="18">
        <f t="shared" si="0"/>
        <v>-214850</v>
      </c>
      <c r="F35" s="43">
        <f>F36+F37</f>
        <v>526100</v>
      </c>
    </row>
    <row r="36" spans="1:6" ht="16.5" customHeight="1">
      <c r="A36" s="36" t="s">
        <v>56</v>
      </c>
      <c r="B36" s="8" t="s">
        <v>207</v>
      </c>
      <c r="C36" s="43">
        <v>740950</v>
      </c>
      <c r="D36" s="43">
        <v>740950</v>
      </c>
      <c r="E36" s="18">
        <f t="shared" si="0"/>
        <v>-214850</v>
      </c>
      <c r="F36" s="43">
        <v>526100</v>
      </c>
    </row>
    <row r="37" spans="1:6" ht="46.5" customHeight="1" hidden="1">
      <c r="A37" s="36" t="s">
        <v>57</v>
      </c>
      <c r="B37" s="8" t="s">
        <v>58</v>
      </c>
      <c r="C37" s="43"/>
      <c r="D37" s="43"/>
      <c r="E37" s="18"/>
      <c r="F37" s="43"/>
    </row>
    <row r="38" spans="1:6" ht="18" customHeight="1">
      <c r="A38" s="35" t="s">
        <v>199</v>
      </c>
      <c r="B38" s="5" t="s">
        <v>208</v>
      </c>
      <c r="C38" s="42">
        <f>C39</f>
        <v>1492500</v>
      </c>
      <c r="D38" s="42">
        <f>D39</f>
        <v>1492500</v>
      </c>
      <c r="E38" s="18">
        <f t="shared" si="0"/>
        <v>464410</v>
      </c>
      <c r="F38" s="42">
        <f>F39</f>
        <v>1956910</v>
      </c>
    </row>
    <row r="39" spans="1:6" ht="16.5" customHeight="1">
      <c r="A39" s="36" t="s">
        <v>254</v>
      </c>
      <c r="B39" s="14" t="s">
        <v>209</v>
      </c>
      <c r="C39" s="43">
        <f>C40+C41</f>
        <v>1492500</v>
      </c>
      <c r="D39" s="43">
        <f>D40+D41</f>
        <v>1492500</v>
      </c>
      <c r="E39" s="18">
        <f t="shared" si="0"/>
        <v>464410</v>
      </c>
      <c r="F39" s="43">
        <v>1956910</v>
      </c>
    </row>
    <row r="40" spans="1:6" ht="35.25" customHeight="1">
      <c r="A40" s="36" t="s">
        <v>255</v>
      </c>
      <c r="B40" s="13" t="s">
        <v>210</v>
      </c>
      <c r="C40" s="43">
        <v>1492500</v>
      </c>
      <c r="D40" s="43">
        <v>1492500</v>
      </c>
      <c r="E40" s="18">
        <f t="shared" si="0"/>
        <v>464410</v>
      </c>
      <c r="F40" s="43">
        <v>1956910</v>
      </c>
    </row>
    <row r="41" spans="1:6" ht="36" customHeight="1" hidden="1">
      <c r="A41" s="36" t="s">
        <v>256</v>
      </c>
      <c r="B41" s="13" t="s">
        <v>212</v>
      </c>
      <c r="C41" s="43">
        <v>0</v>
      </c>
      <c r="D41" s="43">
        <v>0</v>
      </c>
      <c r="E41" s="18"/>
      <c r="F41" s="43">
        <v>0</v>
      </c>
    </row>
    <row r="42" spans="1:6" ht="51" customHeight="1">
      <c r="A42" s="35" t="s">
        <v>198</v>
      </c>
      <c r="B42" s="5" t="s">
        <v>213</v>
      </c>
      <c r="C42" s="42">
        <f>C43</f>
        <v>11000</v>
      </c>
      <c r="D42" s="42">
        <f>D43</f>
        <v>11000</v>
      </c>
      <c r="E42" s="18">
        <f t="shared" si="0"/>
        <v>-7100</v>
      </c>
      <c r="F42" s="42">
        <f>F43</f>
        <v>3900</v>
      </c>
    </row>
    <row r="43" spans="1:6" ht="21" customHeight="1">
      <c r="A43" s="36" t="s">
        <v>257</v>
      </c>
      <c r="B43" s="14" t="s">
        <v>214</v>
      </c>
      <c r="C43" s="43">
        <f>C44</f>
        <v>11000</v>
      </c>
      <c r="D43" s="43">
        <f>D44</f>
        <v>11000</v>
      </c>
      <c r="E43" s="18">
        <f t="shared" si="0"/>
        <v>-7100</v>
      </c>
      <c r="F43" s="43">
        <f>F44</f>
        <v>3900</v>
      </c>
    </row>
    <row r="44" spans="1:6" ht="33.75" customHeight="1">
      <c r="A44" s="36" t="s">
        <v>258</v>
      </c>
      <c r="B44" s="13" t="s">
        <v>215</v>
      </c>
      <c r="C44" s="43">
        <v>11000</v>
      </c>
      <c r="D44" s="43">
        <v>11000</v>
      </c>
      <c r="E44" s="18">
        <f t="shared" si="0"/>
        <v>-7100</v>
      </c>
      <c r="F44" s="43">
        <v>3900</v>
      </c>
    </row>
    <row r="45" spans="1:6" ht="17.25" customHeight="1">
      <c r="A45" s="35" t="s">
        <v>259</v>
      </c>
      <c r="B45" s="5" t="s">
        <v>216</v>
      </c>
      <c r="C45" s="42">
        <f>C46+C47+C48+C49+C50</f>
        <v>1993780</v>
      </c>
      <c r="D45" s="42">
        <f>D46+D47+D48+D49+D50</f>
        <v>1993780</v>
      </c>
      <c r="E45" s="18">
        <f t="shared" si="0"/>
        <v>57710</v>
      </c>
      <c r="F45" s="42">
        <f>F46+F47+F48+F49+F50</f>
        <v>2051490</v>
      </c>
    </row>
    <row r="46" spans="1:6" ht="68.25" customHeight="1">
      <c r="A46" s="36" t="s">
        <v>260</v>
      </c>
      <c r="B46" s="16" t="s">
        <v>217</v>
      </c>
      <c r="C46" s="43">
        <v>952780</v>
      </c>
      <c r="D46" s="43">
        <v>952780</v>
      </c>
      <c r="E46" s="18">
        <f t="shared" si="0"/>
        <v>-42080</v>
      </c>
      <c r="F46" s="43">
        <v>910700</v>
      </c>
    </row>
    <row r="47" spans="1:6" ht="97.5" customHeight="1">
      <c r="A47" s="36" t="s">
        <v>261</v>
      </c>
      <c r="B47" s="12" t="s">
        <v>194</v>
      </c>
      <c r="C47" s="43">
        <v>841000</v>
      </c>
      <c r="D47" s="43">
        <v>841000</v>
      </c>
      <c r="E47" s="18">
        <f t="shared" si="0"/>
        <v>85000</v>
      </c>
      <c r="F47" s="43">
        <v>926000</v>
      </c>
    </row>
    <row r="48" spans="1:6" ht="114.75" customHeight="1">
      <c r="A48" s="36" t="s">
        <v>295</v>
      </c>
      <c r="B48" s="12" t="s">
        <v>296</v>
      </c>
      <c r="C48" s="43">
        <v>200000</v>
      </c>
      <c r="D48" s="43">
        <v>200000</v>
      </c>
      <c r="E48" s="18">
        <f t="shared" si="0"/>
        <v>14790</v>
      </c>
      <c r="F48" s="43">
        <v>214790</v>
      </c>
    </row>
    <row r="49" spans="1:6" ht="50.25" customHeight="1" hidden="1">
      <c r="A49" s="36" t="s">
        <v>262</v>
      </c>
      <c r="B49" s="12" t="s">
        <v>218</v>
      </c>
      <c r="C49" s="18">
        <v>0</v>
      </c>
      <c r="D49" s="18">
        <v>0</v>
      </c>
      <c r="E49" s="18">
        <f t="shared" si="0"/>
        <v>0</v>
      </c>
      <c r="F49" s="18">
        <v>0</v>
      </c>
    </row>
    <row r="50" spans="1:6" ht="178.5" customHeight="1" hidden="1">
      <c r="A50" s="36" t="s">
        <v>293</v>
      </c>
      <c r="B50" s="12" t="s">
        <v>294</v>
      </c>
      <c r="C50" s="18">
        <v>0</v>
      </c>
      <c r="D50" s="18">
        <v>0</v>
      </c>
      <c r="E50" s="18">
        <f t="shared" si="0"/>
        <v>0</v>
      </c>
      <c r="F50" s="18">
        <v>0</v>
      </c>
    </row>
    <row r="51" spans="1:6" ht="48" customHeight="1" hidden="1">
      <c r="A51" s="35" t="s">
        <v>197</v>
      </c>
      <c r="B51" s="9" t="s">
        <v>219</v>
      </c>
      <c r="C51" s="42">
        <f>C52+C58</f>
        <v>0</v>
      </c>
      <c r="D51" s="42">
        <f>D52+D58</f>
        <v>0</v>
      </c>
      <c r="E51" s="18">
        <f t="shared" si="0"/>
        <v>0</v>
      </c>
      <c r="F51" s="42">
        <f>F52+F58</f>
        <v>0</v>
      </c>
    </row>
    <row r="52" spans="1:6" ht="69" customHeight="1" hidden="1">
      <c r="A52" s="36" t="s">
        <v>263</v>
      </c>
      <c r="B52" s="8" t="s">
        <v>220</v>
      </c>
      <c r="C52" s="18"/>
      <c r="D52" s="18"/>
      <c r="E52" s="18">
        <f t="shared" si="0"/>
        <v>0</v>
      </c>
      <c r="F52" s="18"/>
    </row>
    <row r="53" spans="1:6" ht="18.75" customHeight="1" hidden="1">
      <c r="A53" s="36" t="s">
        <v>264</v>
      </c>
      <c r="B53" s="8" t="s">
        <v>221</v>
      </c>
      <c r="C53" s="18"/>
      <c r="D53" s="18"/>
      <c r="E53" s="18">
        <f t="shared" si="0"/>
        <v>0</v>
      </c>
      <c r="F53" s="18"/>
    </row>
    <row r="54" spans="1:6" ht="18.75" customHeight="1" hidden="1">
      <c r="A54" s="36" t="s">
        <v>265</v>
      </c>
      <c r="B54" s="8" t="s">
        <v>222</v>
      </c>
      <c r="C54" s="18"/>
      <c r="D54" s="18"/>
      <c r="E54" s="18">
        <f t="shared" si="0"/>
        <v>0</v>
      </c>
      <c r="F54" s="18"/>
    </row>
    <row r="55" spans="1:6" ht="36.75" customHeight="1" hidden="1">
      <c r="A55" s="36" t="s">
        <v>266</v>
      </c>
      <c r="B55" s="8" t="s">
        <v>223</v>
      </c>
      <c r="C55" s="18"/>
      <c r="D55" s="18"/>
      <c r="E55" s="18">
        <f t="shared" si="0"/>
        <v>0</v>
      </c>
      <c r="F55" s="18"/>
    </row>
    <row r="56" spans="1:6" ht="100.5" customHeight="1" hidden="1">
      <c r="A56" s="36" t="s">
        <v>267</v>
      </c>
      <c r="B56" s="8" t="s">
        <v>225</v>
      </c>
      <c r="C56" s="18"/>
      <c r="D56" s="18"/>
      <c r="E56" s="18">
        <f t="shared" si="0"/>
        <v>0</v>
      </c>
      <c r="F56" s="18"/>
    </row>
    <row r="57" spans="1:6" ht="51" customHeight="1" hidden="1">
      <c r="A57" s="36" t="s">
        <v>268</v>
      </c>
      <c r="B57" s="8" t="s">
        <v>226</v>
      </c>
      <c r="C57" s="18"/>
      <c r="D57" s="18"/>
      <c r="E57" s="18">
        <f t="shared" si="0"/>
        <v>0</v>
      </c>
      <c r="F57" s="18"/>
    </row>
    <row r="58" spans="1:6" ht="36.75" customHeight="1" hidden="1">
      <c r="A58" s="36" t="s">
        <v>269</v>
      </c>
      <c r="B58" s="8" t="s">
        <v>227</v>
      </c>
      <c r="C58" s="18"/>
      <c r="D58" s="18"/>
      <c r="E58" s="18">
        <f t="shared" si="0"/>
        <v>0</v>
      </c>
      <c r="F58" s="18"/>
    </row>
    <row r="59" spans="1:6" ht="19.5" customHeight="1">
      <c r="A59" s="36"/>
      <c r="B59" s="14" t="s">
        <v>228</v>
      </c>
      <c r="C59" s="42">
        <f>C60+C67+C74+C78+C89+C91+C116</f>
        <v>9375160</v>
      </c>
      <c r="D59" s="42">
        <f>D60+D67+D74+D78+D89+D91+D116</f>
        <v>9375160</v>
      </c>
      <c r="E59" s="18">
        <f t="shared" si="0"/>
        <v>434280</v>
      </c>
      <c r="F59" s="42">
        <f>F60+F67+F74+F78+F89+F91+F116</f>
        <v>9809440</v>
      </c>
    </row>
    <row r="60" spans="1:6" ht="67.5" customHeight="1">
      <c r="A60" s="35" t="s">
        <v>270</v>
      </c>
      <c r="B60" s="5" t="s">
        <v>229</v>
      </c>
      <c r="C60" s="42">
        <f>C61+C62+C63+C64+C65+C66</f>
        <v>2771000</v>
      </c>
      <c r="D60" s="42">
        <f>D61+D62+D63+D64+D65+D66</f>
        <v>2771000</v>
      </c>
      <c r="E60" s="18">
        <f t="shared" si="0"/>
        <v>543500</v>
      </c>
      <c r="F60" s="42">
        <f>F61+F62+F63+F64+F65+F66</f>
        <v>3314500</v>
      </c>
    </row>
    <row r="61" spans="1:6" ht="52.5" customHeight="1" hidden="1">
      <c r="A61" s="36" t="s">
        <v>271</v>
      </c>
      <c r="B61" s="8" t="s">
        <v>230</v>
      </c>
      <c r="C61" s="43">
        <v>0</v>
      </c>
      <c r="D61" s="43">
        <v>0</v>
      </c>
      <c r="E61" s="18">
        <f t="shared" si="0"/>
        <v>0</v>
      </c>
      <c r="F61" s="43">
        <v>0</v>
      </c>
    </row>
    <row r="62" spans="1:6" ht="112.5" customHeight="1">
      <c r="A62" s="36" t="s">
        <v>102</v>
      </c>
      <c r="B62" s="8" t="s">
        <v>234</v>
      </c>
      <c r="C62" s="43">
        <v>1714500</v>
      </c>
      <c r="D62" s="43">
        <v>1714500</v>
      </c>
      <c r="E62" s="18">
        <f t="shared" si="0"/>
        <v>400000</v>
      </c>
      <c r="F62" s="43">
        <v>2114500</v>
      </c>
    </row>
    <row r="63" spans="1:6" ht="98.25" customHeight="1">
      <c r="A63" s="36" t="s">
        <v>272</v>
      </c>
      <c r="B63" s="8" t="s">
        <v>103</v>
      </c>
      <c r="C63" s="43">
        <v>1056500</v>
      </c>
      <c r="D63" s="43">
        <v>1056500</v>
      </c>
      <c r="E63" s="18">
        <f t="shared" si="0"/>
        <v>143500</v>
      </c>
      <c r="F63" s="43">
        <v>1200000</v>
      </c>
    </row>
    <row r="64" spans="1:6" ht="83.25" customHeight="1" hidden="1">
      <c r="A64" s="36" t="s">
        <v>273</v>
      </c>
      <c r="B64" s="8" t="s">
        <v>240</v>
      </c>
      <c r="C64" s="43"/>
      <c r="D64" s="43"/>
      <c r="E64" s="18">
        <f t="shared" si="0"/>
        <v>0</v>
      </c>
      <c r="F64" s="43"/>
    </row>
    <row r="65" spans="1:6" ht="114.75" customHeight="1" hidden="1">
      <c r="A65" s="36" t="s">
        <v>274</v>
      </c>
      <c r="B65" s="8" t="s">
        <v>104</v>
      </c>
      <c r="C65" s="43"/>
      <c r="D65" s="43"/>
      <c r="E65" s="18">
        <f t="shared" si="0"/>
        <v>0</v>
      </c>
      <c r="F65" s="43"/>
    </row>
    <row r="66" spans="1:6" ht="111.75" customHeight="1" hidden="1">
      <c r="A66" s="36" t="s">
        <v>275</v>
      </c>
      <c r="B66" s="8" t="s">
        <v>105</v>
      </c>
      <c r="C66" s="43"/>
      <c r="D66" s="43"/>
      <c r="E66" s="18">
        <f t="shared" si="0"/>
        <v>0</v>
      </c>
      <c r="F66" s="43"/>
    </row>
    <row r="67" spans="1:6" ht="34.5" customHeight="1">
      <c r="A67" s="35" t="s">
        <v>276</v>
      </c>
      <c r="B67" s="5" t="s">
        <v>389</v>
      </c>
      <c r="C67" s="42">
        <f>C68</f>
        <v>250000</v>
      </c>
      <c r="D67" s="42">
        <f>D68</f>
        <v>250000</v>
      </c>
      <c r="E67" s="18">
        <f t="shared" si="0"/>
        <v>49230</v>
      </c>
      <c r="F67" s="42">
        <f>F68</f>
        <v>299230</v>
      </c>
    </row>
    <row r="68" spans="1:6" ht="36" customHeight="1">
      <c r="A68" s="36" t="s">
        <v>277</v>
      </c>
      <c r="B68" s="8" t="s">
        <v>398</v>
      </c>
      <c r="C68" s="43">
        <f>C69+C70+C71+C72+C73</f>
        <v>250000</v>
      </c>
      <c r="D68" s="43">
        <f>D69+D70+D71+D72+D73</f>
        <v>250000</v>
      </c>
      <c r="E68" s="18">
        <f t="shared" si="0"/>
        <v>49230</v>
      </c>
      <c r="F68" s="43">
        <f>F69+F70+F71+F72+F73</f>
        <v>299230</v>
      </c>
    </row>
    <row r="69" spans="1:6" ht="36" customHeight="1" hidden="1">
      <c r="A69" s="36" t="s">
        <v>106</v>
      </c>
      <c r="B69" s="8" t="s">
        <v>107</v>
      </c>
      <c r="C69" s="43"/>
      <c r="D69" s="43"/>
      <c r="E69" s="18">
        <f t="shared" si="0"/>
        <v>0</v>
      </c>
      <c r="F69" s="43"/>
    </row>
    <row r="70" spans="1:6" ht="36" customHeight="1" hidden="1">
      <c r="A70" s="36" t="s">
        <v>108</v>
      </c>
      <c r="B70" s="8" t="s">
        <v>109</v>
      </c>
      <c r="C70" s="43"/>
      <c r="D70" s="43"/>
      <c r="E70" s="18">
        <f t="shared" si="0"/>
        <v>0</v>
      </c>
      <c r="F70" s="43"/>
    </row>
    <row r="71" spans="1:6" ht="36" customHeight="1" hidden="1">
      <c r="A71" s="36" t="s">
        <v>110</v>
      </c>
      <c r="B71" s="8" t="s">
        <v>111</v>
      </c>
      <c r="C71" s="43"/>
      <c r="D71" s="43"/>
      <c r="E71" s="18">
        <f t="shared" si="0"/>
        <v>0</v>
      </c>
      <c r="F71" s="43"/>
    </row>
    <row r="72" spans="1:6" ht="36" customHeight="1" hidden="1">
      <c r="A72" s="36" t="s">
        <v>112</v>
      </c>
      <c r="B72" s="8" t="s">
        <v>113</v>
      </c>
      <c r="C72" s="43"/>
      <c r="D72" s="43"/>
      <c r="E72" s="18">
        <f t="shared" si="0"/>
        <v>0</v>
      </c>
      <c r="F72" s="43"/>
    </row>
    <row r="73" spans="1:6" ht="36" customHeight="1">
      <c r="A73" s="36" t="s">
        <v>114</v>
      </c>
      <c r="B73" s="8" t="s">
        <v>115</v>
      </c>
      <c r="C73" s="43">
        <v>250000</v>
      </c>
      <c r="D73" s="43">
        <v>250000</v>
      </c>
      <c r="E73" s="18">
        <f t="shared" si="0"/>
        <v>49230</v>
      </c>
      <c r="F73" s="43">
        <v>299230</v>
      </c>
    </row>
    <row r="74" spans="1:6" ht="48" customHeight="1">
      <c r="A74" s="35" t="s">
        <v>278</v>
      </c>
      <c r="B74" s="10" t="s">
        <v>399</v>
      </c>
      <c r="C74" s="42">
        <f>C75+C76+C77</f>
        <v>3365000</v>
      </c>
      <c r="D74" s="42">
        <f>D75+D76+D77</f>
        <v>3365000</v>
      </c>
      <c r="E74" s="18">
        <f t="shared" si="0"/>
        <v>-990140</v>
      </c>
      <c r="F74" s="42">
        <f>F75+F76+F77</f>
        <v>2374860</v>
      </c>
    </row>
    <row r="75" spans="1:6" ht="49.5" customHeight="1">
      <c r="A75" s="36" t="s">
        <v>116</v>
      </c>
      <c r="B75" s="11" t="s">
        <v>117</v>
      </c>
      <c r="C75" s="43">
        <f>2800000+40000</f>
        <v>2840000</v>
      </c>
      <c r="D75" s="43">
        <f>2800000+40000</f>
        <v>2840000</v>
      </c>
      <c r="E75" s="18">
        <f t="shared" si="0"/>
        <v>-915140</v>
      </c>
      <c r="F75" s="43">
        <v>1924860</v>
      </c>
    </row>
    <row r="76" spans="1:6" ht="51.75" customHeight="1" hidden="1">
      <c r="A76" s="36" t="s">
        <v>118</v>
      </c>
      <c r="B76" s="11" t="s">
        <v>119</v>
      </c>
      <c r="C76" s="43"/>
      <c r="D76" s="43"/>
      <c r="E76" s="18">
        <f t="shared" si="0"/>
        <v>0</v>
      </c>
      <c r="F76" s="43"/>
    </row>
    <row r="77" spans="1:6" ht="34.5" customHeight="1">
      <c r="A77" s="36" t="s">
        <v>120</v>
      </c>
      <c r="B77" s="11" t="s">
        <v>121</v>
      </c>
      <c r="C77" s="43">
        <v>525000</v>
      </c>
      <c r="D77" s="43">
        <v>525000</v>
      </c>
      <c r="E77" s="18">
        <f t="shared" si="0"/>
        <v>-75000</v>
      </c>
      <c r="F77" s="43">
        <v>450000</v>
      </c>
    </row>
    <row r="78" spans="1:6" ht="50.25" customHeight="1">
      <c r="A78" s="35" t="s">
        <v>279</v>
      </c>
      <c r="B78" s="10" t="s">
        <v>400</v>
      </c>
      <c r="C78" s="42">
        <f>C79+C80+C81+C82+C83+C84+C85+C86+C87+C88</f>
        <v>380400</v>
      </c>
      <c r="D78" s="42">
        <f>D79+D80+D81+D82+D83+D84+D85+D86+D87+D88</f>
        <v>380400</v>
      </c>
      <c r="E78" s="18">
        <f t="shared" si="0"/>
        <v>709130</v>
      </c>
      <c r="F78" s="42">
        <f>F79+F80+F81+F82+F83+F84+F85+F86+F87+F88</f>
        <v>1089530</v>
      </c>
    </row>
    <row r="79" spans="1:6" ht="34.5" customHeight="1" hidden="1">
      <c r="A79" s="36" t="s">
        <v>280</v>
      </c>
      <c r="B79" s="11" t="s">
        <v>401</v>
      </c>
      <c r="C79" s="18"/>
      <c r="D79" s="18"/>
      <c r="E79" s="18">
        <f t="shared" si="0"/>
        <v>0</v>
      </c>
      <c r="F79" s="18"/>
    </row>
    <row r="80" spans="1:6" ht="116.25" customHeight="1" hidden="1">
      <c r="A80" s="37" t="s">
        <v>122</v>
      </c>
      <c r="B80" s="12" t="s">
        <v>123</v>
      </c>
      <c r="C80" s="18">
        <v>0</v>
      </c>
      <c r="D80" s="18">
        <v>0</v>
      </c>
      <c r="E80" s="18">
        <f t="shared" si="0"/>
        <v>0</v>
      </c>
      <c r="F80" s="18">
        <v>0</v>
      </c>
    </row>
    <row r="81" spans="1:6" ht="133.5" customHeight="1" hidden="1">
      <c r="A81" s="36" t="s">
        <v>124</v>
      </c>
      <c r="B81" s="13" t="s">
        <v>125</v>
      </c>
      <c r="C81" s="18"/>
      <c r="D81" s="18"/>
      <c r="E81" s="18">
        <f t="shared" si="0"/>
        <v>0</v>
      </c>
      <c r="F81" s="18"/>
    </row>
    <row r="82" spans="1:6" ht="130.5" customHeight="1" hidden="1">
      <c r="A82" s="37" t="s">
        <v>126</v>
      </c>
      <c r="B82" s="12" t="s">
        <v>127</v>
      </c>
      <c r="C82" s="18"/>
      <c r="D82" s="18"/>
      <c r="E82" s="18">
        <f t="shared" si="0"/>
        <v>0</v>
      </c>
      <c r="F82" s="18"/>
    </row>
    <row r="83" spans="1:6" ht="129.75" customHeight="1" hidden="1">
      <c r="A83" s="36" t="s">
        <v>128</v>
      </c>
      <c r="B83" s="13" t="s">
        <v>129</v>
      </c>
      <c r="C83" s="18"/>
      <c r="D83" s="18"/>
      <c r="E83" s="18">
        <f t="shared" si="0"/>
        <v>0</v>
      </c>
      <c r="F83" s="18"/>
    </row>
    <row r="84" spans="1:6" ht="84" customHeight="1" hidden="1">
      <c r="A84" s="36" t="s">
        <v>281</v>
      </c>
      <c r="B84" s="13" t="s">
        <v>404</v>
      </c>
      <c r="C84" s="18"/>
      <c r="D84" s="18"/>
      <c r="E84" s="18">
        <f t="shared" si="0"/>
        <v>0</v>
      </c>
      <c r="F84" s="18"/>
    </row>
    <row r="85" spans="1:6" ht="84.75" customHeight="1" hidden="1">
      <c r="A85" s="36" t="s">
        <v>282</v>
      </c>
      <c r="B85" s="13" t="s">
        <v>405</v>
      </c>
      <c r="C85" s="18"/>
      <c r="D85" s="18"/>
      <c r="E85" s="18">
        <f t="shared" si="0"/>
        <v>0</v>
      </c>
      <c r="F85" s="18"/>
    </row>
    <row r="86" spans="1:6" ht="49.5" customHeight="1" hidden="1">
      <c r="A86" s="36" t="s">
        <v>283</v>
      </c>
      <c r="B86" s="11" t="s">
        <v>406</v>
      </c>
      <c r="C86" s="18"/>
      <c r="D86" s="18"/>
      <c r="E86" s="18">
        <f t="shared" si="0"/>
        <v>0</v>
      </c>
      <c r="F86" s="18"/>
    </row>
    <row r="87" spans="1:6" ht="66.75" customHeight="1">
      <c r="A87" s="36" t="s">
        <v>130</v>
      </c>
      <c r="B87" s="11" t="s">
        <v>0</v>
      </c>
      <c r="C87" s="43">
        <v>380400</v>
      </c>
      <c r="D87" s="43">
        <v>380400</v>
      </c>
      <c r="E87" s="18">
        <f aca="true" t="shared" si="1" ref="E87:E150">F87-D87</f>
        <v>709130</v>
      </c>
      <c r="F87" s="43">
        <v>1089530</v>
      </c>
    </row>
    <row r="88" spans="1:6" ht="82.5" customHeight="1" hidden="1">
      <c r="A88" s="36" t="s">
        <v>284</v>
      </c>
      <c r="B88" s="11" t="s">
        <v>131</v>
      </c>
      <c r="C88" s="18"/>
      <c r="D88" s="18"/>
      <c r="E88" s="18">
        <f t="shared" si="1"/>
        <v>0</v>
      </c>
      <c r="F88" s="18"/>
    </row>
    <row r="89" spans="1:6" ht="36" customHeight="1" hidden="1">
      <c r="A89" s="35" t="s">
        <v>285</v>
      </c>
      <c r="B89" s="10" t="s">
        <v>1</v>
      </c>
      <c r="C89" s="42">
        <f>C90</f>
        <v>0</v>
      </c>
      <c r="D89" s="42">
        <f>D90</f>
        <v>0</v>
      </c>
      <c r="E89" s="18">
        <f t="shared" si="1"/>
        <v>0</v>
      </c>
      <c r="F89" s="42">
        <f>F90</f>
        <v>0</v>
      </c>
    </row>
    <row r="90" spans="1:6" ht="52.5" customHeight="1" hidden="1">
      <c r="A90" s="36" t="s">
        <v>286</v>
      </c>
      <c r="B90" s="11" t="s">
        <v>2</v>
      </c>
      <c r="C90" s="18"/>
      <c r="D90" s="18"/>
      <c r="E90" s="18">
        <f t="shared" si="1"/>
        <v>0</v>
      </c>
      <c r="F90" s="18"/>
    </row>
    <row r="91" spans="1:6" ht="33.75" customHeight="1">
      <c r="A91" s="35" t="s">
        <v>287</v>
      </c>
      <c r="B91" s="5" t="s">
        <v>3</v>
      </c>
      <c r="C91" s="42">
        <f>C92+C93+C94+C95+C96+C97+C98+C99+C100+C101+C102+C103+C104+C105+C106+C107+C108+C109+C110+C111+C112+C113+C114</f>
        <v>2608760</v>
      </c>
      <c r="D91" s="42">
        <f>D92+D93+D94+D95+D96+D97+D98+D99+D100+D101+D102+D103+D104+D105+D106+D107+D108+D109+D110+D111+D112+D113+D114</f>
        <v>2608760</v>
      </c>
      <c r="E91" s="18">
        <f t="shared" si="1"/>
        <v>122560</v>
      </c>
      <c r="F91" s="42">
        <f>F92+F93+F94+F95+F96+F97+F98+F99+F100+F101+F102+F103+F104+F105+F106+F107+F108+F109+F110+F111+F112+F113+F114</f>
        <v>2731320</v>
      </c>
    </row>
    <row r="92" spans="1:6" ht="164.25" customHeight="1">
      <c r="A92" s="36" t="s">
        <v>288</v>
      </c>
      <c r="B92" s="13" t="s">
        <v>59</v>
      </c>
      <c r="C92" s="43">
        <v>13000</v>
      </c>
      <c r="D92" s="43">
        <v>13000</v>
      </c>
      <c r="E92" s="18">
        <f t="shared" si="1"/>
        <v>6000</v>
      </c>
      <c r="F92" s="43">
        <v>19000</v>
      </c>
    </row>
    <row r="93" spans="1:6" ht="66" customHeight="1" hidden="1">
      <c r="A93" s="36" t="s">
        <v>289</v>
      </c>
      <c r="B93" s="13" t="s">
        <v>4</v>
      </c>
      <c r="C93" s="43"/>
      <c r="D93" s="43"/>
      <c r="E93" s="18">
        <f t="shared" si="1"/>
        <v>0</v>
      </c>
      <c r="F93" s="43"/>
    </row>
    <row r="94" spans="1:6" ht="84.75" customHeight="1">
      <c r="A94" s="36" t="s">
        <v>290</v>
      </c>
      <c r="B94" s="13" t="s">
        <v>5</v>
      </c>
      <c r="C94" s="43">
        <v>4000</v>
      </c>
      <c r="D94" s="43">
        <v>4000</v>
      </c>
      <c r="E94" s="18">
        <f t="shared" si="1"/>
        <v>6000</v>
      </c>
      <c r="F94" s="43">
        <v>10000</v>
      </c>
    </row>
    <row r="95" spans="1:6" ht="83.25" customHeight="1">
      <c r="A95" s="36" t="s">
        <v>291</v>
      </c>
      <c r="B95" s="13" t="s">
        <v>6</v>
      </c>
      <c r="C95" s="43">
        <v>36000</v>
      </c>
      <c r="D95" s="43">
        <v>36000</v>
      </c>
      <c r="E95" s="18">
        <f t="shared" si="1"/>
        <v>0</v>
      </c>
      <c r="F95" s="43">
        <v>36000</v>
      </c>
    </row>
    <row r="96" spans="1:6" ht="84" customHeight="1" hidden="1">
      <c r="A96" s="36" t="s">
        <v>292</v>
      </c>
      <c r="B96" s="13" t="s">
        <v>7</v>
      </c>
      <c r="C96" s="43">
        <v>0</v>
      </c>
      <c r="D96" s="43">
        <v>0</v>
      </c>
      <c r="E96" s="18">
        <f t="shared" si="1"/>
        <v>0</v>
      </c>
      <c r="F96" s="43">
        <v>0</v>
      </c>
    </row>
    <row r="97" spans="1:6" ht="51.75" customHeight="1" hidden="1">
      <c r="A97" s="36" t="s">
        <v>297</v>
      </c>
      <c r="B97" s="13" t="s">
        <v>8</v>
      </c>
      <c r="C97" s="43"/>
      <c r="D97" s="43"/>
      <c r="E97" s="18">
        <f t="shared" si="1"/>
        <v>0</v>
      </c>
      <c r="F97" s="43"/>
    </row>
    <row r="98" spans="1:6" ht="84" customHeight="1" hidden="1">
      <c r="A98" s="36" t="s">
        <v>298</v>
      </c>
      <c r="B98" s="13" t="s">
        <v>9</v>
      </c>
      <c r="C98" s="43"/>
      <c r="D98" s="43"/>
      <c r="E98" s="18">
        <f t="shared" si="1"/>
        <v>0</v>
      </c>
      <c r="F98" s="43"/>
    </row>
    <row r="99" spans="1:6" ht="81.75" customHeight="1" hidden="1">
      <c r="A99" s="36" t="s">
        <v>300</v>
      </c>
      <c r="B99" s="31" t="s">
        <v>10</v>
      </c>
      <c r="C99" s="43"/>
      <c r="D99" s="43"/>
      <c r="E99" s="18">
        <f t="shared" si="1"/>
        <v>0</v>
      </c>
      <c r="F99" s="43"/>
    </row>
    <row r="100" spans="1:6" ht="34.5" customHeight="1" hidden="1">
      <c r="A100" s="36" t="s">
        <v>299</v>
      </c>
      <c r="B100" s="13" t="s">
        <v>11</v>
      </c>
      <c r="C100" s="43"/>
      <c r="D100" s="43"/>
      <c r="E100" s="18">
        <f t="shared" si="1"/>
        <v>0</v>
      </c>
      <c r="F100" s="43"/>
    </row>
    <row r="101" spans="1:6" ht="53.25" customHeight="1" hidden="1">
      <c r="A101" s="36" t="s">
        <v>301</v>
      </c>
      <c r="B101" s="13" t="s">
        <v>12</v>
      </c>
      <c r="C101" s="43"/>
      <c r="D101" s="43"/>
      <c r="E101" s="18">
        <f t="shared" si="1"/>
        <v>0</v>
      </c>
      <c r="F101" s="43"/>
    </row>
    <row r="102" spans="1:6" ht="49.5" customHeight="1" hidden="1">
      <c r="A102" s="36" t="s">
        <v>302</v>
      </c>
      <c r="B102" s="13" t="s">
        <v>13</v>
      </c>
      <c r="C102" s="43">
        <v>0</v>
      </c>
      <c r="D102" s="43">
        <v>0</v>
      </c>
      <c r="E102" s="18">
        <f t="shared" si="1"/>
        <v>0</v>
      </c>
      <c r="F102" s="43">
        <v>0</v>
      </c>
    </row>
    <row r="103" spans="1:6" ht="50.25" customHeight="1" hidden="1">
      <c r="A103" s="36" t="s">
        <v>303</v>
      </c>
      <c r="B103" s="13" t="s">
        <v>14</v>
      </c>
      <c r="C103" s="43"/>
      <c r="D103" s="43"/>
      <c r="E103" s="18">
        <f t="shared" si="1"/>
        <v>0</v>
      </c>
      <c r="F103" s="43"/>
    </row>
    <row r="104" spans="1:6" ht="33" customHeight="1">
      <c r="A104" s="36" t="s">
        <v>304</v>
      </c>
      <c r="B104" s="13" t="s">
        <v>15</v>
      </c>
      <c r="C104" s="43">
        <v>10000</v>
      </c>
      <c r="D104" s="43">
        <v>10000</v>
      </c>
      <c r="E104" s="18">
        <f t="shared" si="1"/>
        <v>0</v>
      </c>
      <c r="F104" s="43">
        <v>10000</v>
      </c>
    </row>
    <row r="105" spans="1:6" ht="65.25" customHeight="1" hidden="1">
      <c r="A105" s="36" t="s">
        <v>305</v>
      </c>
      <c r="B105" s="13" t="s">
        <v>21</v>
      </c>
      <c r="C105" s="43"/>
      <c r="D105" s="43"/>
      <c r="E105" s="18">
        <f t="shared" si="1"/>
        <v>0</v>
      </c>
      <c r="F105" s="43"/>
    </row>
    <row r="106" spans="1:6" ht="68.25" customHeight="1" hidden="1">
      <c r="A106" s="36" t="s">
        <v>306</v>
      </c>
      <c r="B106" s="13" t="s">
        <v>22</v>
      </c>
      <c r="C106" s="43"/>
      <c r="D106" s="43"/>
      <c r="E106" s="18">
        <f t="shared" si="1"/>
        <v>0</v>
      </c>
      <c r="F106" s="43"/>
    </row>
    <row r="107" spans="1:6" ht="82.5" customHeight="1">
      <c r="A107" s="36" t="s">
        <v>307</v>
      </c>
      <c r="B107" s="13" t="s">
        <v>23</v>
      </c>
      <c r="C107" s="43">
        <v>450000</v>
      </c>
      <c r="D107" s="43">
        <v>450000</v>
      </c>
      <c r="E107" s="18">
        <f t="shared" si="1"/>
        <v>-101800</v>
      </c>
      <c r="F107" s="43">
        <v>348200</v>
      </c>
    </row>
    <row r="108" spans="1:6" ht="31.5" customHeight="1" hidden="1">
      <c r="A108" s="36" t="s">
        <v>70</v>
      </c>
      <c r="B108" s="13" t="s">
        <v>135</v>
      </c>
      <c r="C108" s="43"/>
      <c r="D108" s="43"/>
      <c r="E108" s="18">
        <f t="shared" si="1"/>
        <v>0</v>
      </c>
      <c r="F108" s="43"/>
    </row>
    <row r="109" spans="1:6" ht="51.75" customHeight="1" hidden="1">
      <c r="A109" s="36" t="s">
        <v>132</v>
      </c>
      <c r="B109" s="13" t="s">
        <v>133</v>
      </c>
      <c r="C109" s="43"/>
      <c r="D109" s="43"/>
      <c r="E109" s="18">
        <f t="shared" si="1"/>
        <v>0</v>
      </c>
      <c r="F109" s="43"/>
    </row>
    <row r="110" spans="1:6" ht="34.5" customHeight="1">
      <c r="A110" s="36" t="s">
        <v>134</v>
      </c>
      <c r="B110" s="13" t="s">
        <v>135</v>
      </c>
      <c r="C110" s="43">
        <v>1425760</v>
      </c>
      <c r="D110" s="43">
        <v>1425760</v>
      </c>
      <c r="E110" s="18">
        <f t="shared" si="1"/>
        <v>122360</v>
      </c>
      <c r="F110" s="43">
        <v>1548120</v>
      </c>
    </row>
    <row r="111" spans="1:6" ht="81" customHeight="1" hidden="1">
      <c r="A111" s="36" t="s">
        <v>308</v>
      </c>
      <c r="B111" s="13" t="s">
        <v>390</v>
      </c>
      <c r="C111" s="43"/>
      <c r="D111" s="43"/>
      <c r="E111" s="18">
        <f t="shared" si="1"/>
        <v>0</v>
      </c>
      <c r="F111" s="43"/>
    </row>
    <row r="112" spans="1:6" ht="81.75" customHeight="1" hidden="1">
      <c r="A112" s="36" t="s">
        <v>309</v>
      </c>
      <c r="B112" s="16" t="s">
        <v>24</v>
      </c>
      <c r="C112" s="43">
        <v>0</v>
      </c>
      <c r="D112" s="43">
        <v>0</v>
      </c>
      <c r="E112" s="18">
        <f t="shared" si="1"/>
        <v>0</v>
      </c>
      <c r="F112" s="43">
        <v>0</v>
      </c>
    </row>
    <row r="113" spans="1:6" ht="48.75" customHeight="1" hidden="1">
      <c r="A113" s="36" t="s">
        <v>310</v>
      </c>
      <c r="B113" s="16" t="s">
        <v>201</v>
      </c>
      <c r="C113" s="43">
        <v>0</v>
      </c>
      <c r="D113" s="43">
        <v>0</v>
      </c>
      <c r="E113" s="18">
        <f t="shared" si="1"/>
        <v>0</v>
      </c>
      <c r="F113" s="43">
        <v>0</v>
      </c>
    </row>
    <row r="114" spans="1:6" ht="69.75" customHeight="1">
      <c r="A114" s="36" t="s">
        <v>311</v>
      </c>
      <c r="B114" s="13" t="s">
        <v>25</v>
      </c>
      <c r="C114" s="43">
        <v>670000</v>
      </c>
      <c r="D114" s="43">
        <v>670000</v>
      </c>
      <c r="E114" s="18">
        <f t="shared" si="1"/>
        <v>90000</v>
      </c>
      <c r="F114" s="43">
        <v>760000</v>
      </c>
    </row>
    <row r="115" spans="1:6" ht="66.75" customHeight="1" hidden="1">
      <c r="A115" s="36" t="s">
        <v>26</v>
      </c>
      <c r="B115" s="8" t="s">
        <v>27</v>
      </c>
      <c r="C115" s="43"/>
      <c r="D115" s="43"/>
      <c r="E115" s="18">
        <f t="shared" si="1"/>
        <v>0</v>
      </c>
      <c r="F115" s="43"/>
    </row>
    <row r="116" spans="1:6" ht="19.5" customHeight="1" hidden="1">
      <c r="A116" s="35" t="s">
        <v>312</v>
      </c>
      <c r="B116" s="5" t="s">
        <v>28</v>
      </c>
      <c r="C116" s="42"/>
      <c r="D116" s="42"/>
      <c r="E116" s="18">
        <f t="shared" si="1"/>
        <v>0</v>
      </c>
      <c r="F116" s="42"/>
    </row>
    <row r="117" spans="1:6" ht="35.25" customHeight="1" hidden="1">
      <c r="A117" s="36" t="s">
        <v>313</v>
      </c>
      <c r="B117" s="13" t="s">
        <v>29</v>
      </c>
      <c r="C117" s="42"/>
      <c r="D117" s="42"/>
      <c r="E117" s="18">
        <f t="shared" si="1"/>
        <v>0</v>
      </c>
      <c r="F117" s="42"/>
    </row>
    <row r="118" spans="1:6" ht="35.25" customHeight="1" hidden="1">
      <c r="A118" s="36" t="s">
        <v>314</v>
      </c>
      <c r="B118" s="13" t="s">
        <v>30</v>
      </c>
      <c r="C118" s="43">
        <v>0</v>
      </c>
      <c r="D118" s="43">
        <v>0</v>
      </c>
      <c r="E118" s="18">
        <f t="shared" si="1"/>
        <v>0</v>
      </c>
      <c r="F118" s="43">
        <v>0</v>
      </c>
    </row>
    <row r="119" spans="1:6" ht="17.25" customHeight="1">
      <c r="A119" s="35" t="s">
        <v>316</v>
      </c>
      <c r="B119" s="5" t="s">
        <v>31</v>
      </c>
      <c r="C119" s="42">
        <f>C120+C221+C223+C225+C231</f>
        <v>282301454</v>
      </c>
      <c r="D119" s="42">
        <f>D120+D221+D223+D225+D231</f>
        <v>282301454</v>
      </c>
      <c r="E119" s="18">
        <f t="shared" si="1"/>
        <v>17468081</v>
      </c>
      <c r="F119" s="42">
        <f>F120+F221+F223+F225+F231</f>
        <v>299769535</v>
      </c>
    </row>
    <row r="120" spans="1:6" ht="54" customHeight="1">
      <c r="A120" s="36" t="s">
        <v>315</v>
      </c>
      <c r="B120" s="8" t="s">
        <v>37</v>
      </c>
      <c r="C120" s="43">
        <f>C121+C126+C165+C209+C216</f>
        <v>282301454</v>
      </c>
      <c r="D120" s="43">
        <f>D121+D126+D165+D209+D216</f>
        <v>282301454</v>
      </c>
      <c r="E120" s="18">
        <f t="shared" si="1"/>
        <v>17468081</v>
      </c>
      <c r="F120" s="43">
        <f>F121+F126+F165+F209+F216</f>
        <v>299769535</v>
      </c>
    </row>
    <row r="121" spans="1:6" ht="39" customHeight="1">
      <c r="A121" s="36" t="s">
        <v>317</v>
      </c>
      <c r="B121" s="8" t="s">
        <v>32</v>
      </c>
      <c r="C121" s="43">
        <f>C122+C123+C124+C125</f>
        <v>87289000</v>
      </c>
      <c r="D121" s="43">
        <f>D122+D123+D124+D125</f>
        <v>87289000</v>
      </c>
      <c r="E121" s="18">
        <f t="shared" si="1"/>
        <v>-94500</v>
      </c>
      <c r="F121" s="53">
        <f>F122+F123+F124+F125</f>
        <v>87194500</v>
      </c>
    </row>
    <row r="122" spans="1:6" ht="36" customHeight="1">
      <c r="A122" s="36" t="s">
        <v>318</v>
      </c>
      <c r="B122" s="8" t="s">
        <v>33</v>
      </c>
      <c r="C122" s="43">
        <v>76190200</v>
      </c>
      <c r="D122" s="43">
        <v>76190200</v>
      </c>
      <c r="E122" s="18">
        <f t="shared" si="1"/>
        <v>0</v>
      </c>
      <c r="F122" s="43">
        <v>76190200</v>
      </c>
    </row>
    <row r="123" spans="1:6" ht="35.25" customHeight="1">
      <c r="A123" s="36" t="s">
        <v>318</v>
      </c>
      <c r="B123" s="8" t="s">
        <v>33</v>
      </c>
      <c r="C123" s="43">
        <v>11098800</v>
      </c>
      <c r="D123" s="43">
        <v>11098800</v>
      </c>
      <c r="E123" s="18">
        <f t="shared" si="1"/>
        <v>-94500</v>
      </c>
      <c r="F123" s="43">
        <v>11004300</v>
      </c>
    </row>
    <row r="124" spans="1:6" ht="51" customHeight="1">
      <c r="A124" s="36" t="s">
        <v>319</v>
      </c>
      <c r="B124" s="8" t="s">
        <v>34</v>
      </c>
      <c r="C124" s="43"/>
      <c r="D124" s="43"/>
      <c r="E124" s="18">
        <f t="shared" si="1"/>
        <v>0</v>
      </c>
      <c r="F124" s="43"/>
    </row>
    <row r="125" spans="1:6" ht="31.5">
      <c r="A125" s="36" t="s">
        <v>320</v>
      </c>
      <c r="B125" s="8" t="s">
        <v>172</v>
      </c>
      <c r="C125" s="43">
        <v>0</v>
      </c>
      <c r="D125" s="43">
        <v>0</v>
      </c>
      <c r="E125" s="18">
        <f t="shared" si="1"/>
        <v>0</v>
      </c>
      <c r="F125" s="43">
        <v>0</v>
      </c>
    </row>
    <row r="126" spans="1:6" ht="50.25" customHeight="1">
      <c r="A126" s="36" t="s">
        <v>321</v>
      </c>
      <c r="B126" s="8" t="s">
        <v>35</v>
      </c>
      <c r="C126" s="43">
        <f>C127+C128+C129+C130+C131+C132+C134+C135+C136+C137+C140+C138+C141+C142+C143+C144+C145+C146+C147+C148+C149+C150+C152+C153+C154</f>
        <v>3183900</v>
      </c>
      <c r="D126" s="43">
        <f>D127+D128+D129+D130+D131+D132+D134+D135+D136+D137+D140+D138+D141+D142+D143+D144+D145+D146+D147+D148+D149+D150+D152+D153+D154</f>
        <v>3183900</v>
      </c>
      <c r="E126" s="18">
        <f t="shared" si="1"/>
        <v>679800</v>
      </c>
      <c r="F126" s="53">
        <f>F127+F128+F129+F130+F131+F132+F134+F135+F136+F137+F140+F138+F141+F142+F143+F144+F145+F146+F147+F148+F149+F150+F152+F153+F154</f>
        <v>3863700</v>
      </c>
    </row>
    <row r="127" spans="1:6" ht="35.25" customHeight="1" hidden="1">
      <c r="A127" s="36" t="s">
        <v>322</v>
      </c>
      <c r="B127" s="8" t="s">
        <v>36</v>
      </c>
      <c r="C127" s="18"/>
      <c r="D127" s="18"/>
      <c r="E127" s="18">
        <f t="shared" si="1"/>
        <v>0</v>
      </c>
      <c r="F127" s="18"/>
    </row>
    <row r="128" spans="1:6" ht="34.5" customHeight="1" hidden="1">
      <c r="A128" s="36" t="s">
        <v>323</v>
      </c>
      <c r="B128" s="8" t="s">
        <v>39</v>
      </c>
      <c r="C128" s="18">
        <v>0</v>
      </c>
      <c r="D128" s="18">
        <v>0</v>
      </c>
      <c r="E128" s="18">
        <f t="shared" si="1"/>
        <v>0</v>
      </c>
      <c r="F128" s="18">
        <v>0</v>
      </c>
    </row>
    <row r="129" spans="1:6" ht="68.25" customHeight="1" hidden="1">
      <c r="A129" s="36" t="s">
        <v>324</v>
      </c>
      <c r="B129" s="8" t="s">
        <v>40</v>
      </c>
      <c r="C129" s="18">
        <v>0</v>
      </c>
      <c r="D129" s="18">
        <v>0</v>
      </c>
      <c r="E129" s="18">
        <f t="shared" si="1"/>
        <v>0</v>
      </c>
      <c r="F129" s="18">
        <v>0</v>
      </c>
    </row>
    <row r="130" spans="1:6" ht="81" customHeight="1" hidden="1">
      <c r="A130" s="36" t="s">
        <v>325</v>
      </c>
      <c r="B130" s="8" t="s">
        <v>41</v>
      </c>
      <c r="C130" s="18"/>
      <c r="D130" s="18"/>
      <c r="E130" s="18">
        <f t="shared" si="1"/>
        <v>0</v>
      </c>
      <c r="F130" s="18"/>
    </row>
    <row r="131" spans="1:6" ht="98.25" customHeight="1" hidden="1">
      <c r="A131" s="36" t="s">
        <v>326</v>
      </c>
      <c r="B131" s="8" t="s">
        <v>90</v>
      </c>
      <c r="C131" s="43"/>
      <c r="D131" s="43"/>
      <c r="E131" s="18">
        <f t="shared" si="1"/>
        <v>0</v>
      </c>
      <c r="F131" s="43"/>
    </row>
    <row r="132" spans="1:6" ht="51.75" customHeight="1" hidden="1">
      <c r="A132" s="36" t="s">
        <v>327</v>
      </c>
      <c r="B132" s="8" t="s">
        <v>42</v>
      </c>
      <c r="C132" s="43">
        <v>0</v>
      </c>
      <c r="D132" s="43">
        <v>0</v>
      </c>
      <c r="E132" s="18">
        <f t="shared" si="1"/>
        <v>0</v>
      </c>
      <c r="F132" s="43">
        <v>0</v>
      </c>
    </row>
    <row r="133" spans="1:6" ht="116.25" customHeight="1" hidden="1">
      <c r="A133" s="36" t="s">
        <v>328</v>
      </c>
      <c r="B133" s="8" t="s">
        <v>391</v>
      </c>
      <c r="C133" s="43">
        <v>0</v>
      </c>
      <c r="D133" s="43">
        <v>0</v>
      </c>
      <c r="E133" s="18">
        <f t="shared" si="1"/>
        <v>0</v>
      </c>
      <c r="F133" s="43">
        <v>0</v>
      </c>
    </row>
    <row r="134" spans="1:6" ht="35.25" customHeight="1" hidden="1">
      <c r="A134" s="36" t="s">
        <v>329</v>
      </c>
      <c r="B134" s="8" t="s">
        <v>43</v>
      </c>
      <c r="C134" s="43">
        <f>2115700+5575500+5097800-5575500-5575500-1638000</f>
        <v>0</v>
      </c>
      <c r="D134" s="43">
        <f>2115700+5575500+5097800-5575500-5575500-1638000</f>
        <v>0</v>
      </c>
      <c r="E134" s="18">
        <f t="shared" si="1"/>
        <v>0</v>
      </c>
      <c r="F134" s="43">
        <f>2115700+5575500+5097800-5575500-5575500-1638000</f>
        <v>0</v>
      </c>
    </row>
    <row r="135" spans="1:6" ht="69.75" customHeight="1" hidden="1">
      <c r="A135" s="38" t="s">
        <v>330</v>
      </c>
      <c r="B135" s="8" t="s">
        <v>224</v>
      </c>
      <c r="C135" s="18"/>
      <c r="D135" s="18"/>
      <c r="E135" s="18">
        <f t="shared" si="1"/>
        <v>0</v>
      </c>
      <c r="F135" s="18"/>
    </row>
    <row r="136" spans="1:6" ht="51" customHeight="1" hidden="1">
      <c r="A136" s="36" t="s">
        <v>331</v>
      </c>
      <c r="B136" s="8" t="s">
        <v>44</v>
      </c>
      <c r="C136" s="18"/>
      <c r="D136" s="18"/>
      <c r="E136" s="18">
        <f t="shared" si="1"/>
        <v>0</v>
      </c>
      <c r="F136" s="18"/>
    </row>
    <row r="137" spans="1:6" ht="66.75" customHeight="1" hidden="1">
      <c r="A137" s="36" t="s">
        <v>332</v>
      </c>
      <c r="B137" s="8" t="s">
        <v>236</v>
      </c>
      <c r="C137" s="18">
        <v>0</v>
      </c>
      <c r="D137" s="18">
        <v>0</v>
      </c>
      <c r="E137" s="18">
        <f t="shared" si="1"/>
        <v>0</v>
      </c>
      <c r="F137" s="18">
        <v>0</v>
      </c>
    </row>
    <row r="138" spans="1:6" ht="52.5" customHeight="1" hidden="1">
      <c r="A138" s="36" t="s">
        <v>333</v>
      </c>
      <c r="B138" s="8" t="s">
        <v>235</v>
      </c>
      <c r="C138" s="18">
        <v>0</v>
      </c>
      <c r="D138" s="18">
        <v>0</v>
      </c>
      <c r="E138" s="18">
        <f t="shared" si="1"/>
        <v>0</v>
      </c>
      <c r="F138" s="18">
        <v>0</v>
      </c>
    </row>
    <row r="139" spans="1:6" ht="84" customHeight="1" hidden="1">
      <c r="A139" s="36" t="s">
        <v>334</v>
      </c>
      <c r="B139" s="8" t="s">
        <v>150</v>
      </c>
      <c r="C139" s="18">
        <v>0</v>
      </c>
      <c r="D139" s="18">
        <v>0</v>
      </c>
      <c r="E139" s="18">
        <f t="shared" si="1"/>
        <v>0</v>
      </c>
      <c r="F139" s="18">
        <v>0</v>
      </c>
    </row>
    <row r="140" spans="1:6" ht="51" customHeight="1" hidden="1">
      <c r="A140" s="36" t="s">
        <v>335</v>
      </c>
      <c r="B140" s="8" t="s">
        <v>46</v>
      </c>
      <c r="C140" s="18">
        <v>0</v>
      </c>
      <c r="D140" s="18">
        <v>0</v>
      </c>
      <c r="E140" s="18">
        <f t="shared" si="1"/>
        <v>0</v>
      </c>
      <c r="F140" s="18">
        <v>0</v>
      </c>
    </row>
    <row r="141" spans="1:6" ht="66.75" customHeight="1" hidden="1">
      <c r="A141" s="36" t="s">
        <v>336</v>
      </c>
      <c r="B141" s="8" t="s">
        <v>16</v>
      </c>
      <c r="C141" s="18"/>
      <c r="D141" s="18"/>
      <c r="E141" s="18">
        <f t="shared" si="1"/>
        <v>0</v>
      </c>
      <c r="F141" s="18"/>
    </row>
    <row r="142" spans="1:6" ht="66" customHeight="1" hidden="1">
      <c r="A142" s="36" t="s">
        <v>337</v>
      </c>
      <c r="B142" s="8" t="s">
        <v>65</v>
      </c>
      <c r="C142" s="18">
        <v>0</v>
      </c>
      <c r="D142" s="18">
        <v>0</v>
      </c>
      <c r="E142" s="18">
        <f t="shared" si="1"/>
        <v>0</v>
      </c>
      <c r="F142" s="18">
        <v>0</v>
      </c>
    </row>
    <row r="143" spans="1:6" ht="68.25" customHeight="1" hidden="1">
      <c r="A143" s="36" t="s">
        <v>338</v>
      </c>
      <c r="B143" s="8" t="s">
        <v>239</v>
      </c>
      <c r="C143" s="18"/>
      <c r="D143" s="18"/>
      <c r="E143" s="18">
        <f t="shared" si="1"/>
        <v>0</v>
      </c>
      <c r="F143" s="18"/>
    </row>
    <row r="144" spans="1:6" ht="111.75" customHeight="1" hidden="1">
      <c r="A144" s="36" t="s">
        <v>339</v>
      </c>
      <c r="B144" s="8" t="s">
        <v>233</v>
      </c>
      <c r="C144" s="18">
        <v>0</v>
      </c>
      <c r="D144" s="18">
        <v>0</v>
      </c>
      <c r="E144" s="18">
        <f t="shared" si="1"/>
        <v>0</v>
      </c>
      <c r="F144" s="18">
        <v>0</v>
      </c>
    </row>
    <row r="145" spans="1:6" ht="97.5" customHeight="1" hidden="1">
      <c r="A145" s="36" t="s">
        <v>340</v>
      </c>
      <c r="B145" s="8" t="s">
        <v>66</v>
      </c>
      <c r="C145" s="18">
        <f>4303833-4303833</f>
        <v>0</v>
      </c>
      <c r="D145" s="18">
        <f>4303833-4303833</f>
        <v>0</v>
      </c>
      <c r="E145" s="18">
        <f t="shared" si="1"/>
        <v>0</v>
      </c>
      <c r="F145" s="18">
        <f>4303833-4303833</f>
        <v>0</v>
      </c>
    </row>
    <row r="146" spans="1:6" ht="129" customHeight="1" hidden="1">
      <c r="A146" s="36" t="s">
        <v>341</v>
      </c>
      <c r="B146" s="8" t="s">
        <v>231</v>
      </c>
      <c r="C146" s="18">
        <v>0</v>
      </c>
      <c r="D146" s="18">
        <v>0</v>
      </c>
      <c r="E146" s="18">
        <f t="shared" si="1"/>
        <v>0</v>
      </c>
      <c r="F146" s="18">
        <v>0</v>
      </c>
    </row>
    <row r="147" spans="1:6" ht="65.25" customHeight="1" hidden="1">
      <c r="A147" s="36" t="s">
        <v>342</v>
      </c>
      <c r="B147" s="8" t="s">
        <v>67</v>
      </c>
      <c r="C147" s="18">
        <v>0</v>
      </c>
      <c r="D147" s="18">
        <v>0</v>
      </c>
      <c r="E147" s="18">
        <f t="shared" si="1"/>
        <v>0</v>
      </c>
      <c r="F147" s="18">
        <v>0</v>
      </c>
    </row>
    <row r="148" spans="1:6" ht="67.5" customHeight="1" hidden="1">
      <c r="A148" s="36" t="s">
        <v>343</v>
      </c>
      <c r="B148" s="8" t="s">
        <v>237</v>
      </c>
      <c r="C148" s="18">
        <f>240900+34-240934</f>
        <v>0</v>
      </c>
      <c r="D148" s="18">
        <f>240900+34-240934</f>
        <v>0</v>
      </c>
      <c r="E148" s="18">
        <f t="shared" si="1"/>
        <v>0</v>
      </c>
      <c r="F148" s="18">
        <f>240900+34-240934</f>
        <v>0</v>
      </c>
    </row>
    <row r="149" spans="1:6" ht="96" customHeight="1" hidden="1">
      <c r="A149" s="36" t="s">
        <v>344</v>
      </c>
      <c r="B149" s="8" t="s">
        <v>232</v>
      </c>
      <c r="C149" s="18">
        <v>0</v>
      </c>
      <c r="D149" s="18">
        <v>0</v>
      </c>
      <c r="E149" s="18">
        <f t="shared" si="1"/>
        <v>0</v>
      </c>
      <c r="F149" s="18">
        <v>0</v>
      </c>
    </row>
    <row r="150" spans="1:6" ht="48.75" customHeight="1" hidden="1">
      <c r="A150" s="36" t="s">
        <v>345</v>
      </c>
      <c r="B150" s="8" t="s">
        <v>402</v>
      </c>
      <c r="C150" s="43">
        <v>0</v>
      </c>
      <c r="D150" s="43">
        <v>0</v>
      </c>
      <c r="E150" s="18">
        <f t="shared" si="1"/>
        <v>0</v>
      </c>
      <c r="F150" s="43">
        <v>0</v>
      </c>
    </row>
    <row r="151" spans="1:6" ht="51" customHeight="1" hidden="1">
      <c r="A151" s="36" t="s">
        <v>346</v>
      </c>
      <c r="B151" s="8" t="s">
        <v>393</v>
      </c>
      <c r="C151" s="43">
        <v>0</v>
      </c>
      <c r="D151" s="43">
        <v>0</v>
      </c>
      <c r="E151" s="18">
        <f aca="true" t="shared" si="2" ref="E151:E214">F151-D151</f>
        <v>0</v>
      </c>
      <c r="F151" s="43">
        <v>0</v>
      </c>
    </row>
    <row r="152" spans="1:6" ht="64.5" customHeight="1" hidden="1">
      <c r="A152" s="36" t="s">
        <v>347</v>
      </c>
      <c r="B152" s="8" t="s">
        <v>45</v>
      </c>
      <c r="C152" s="43">
        <v>0</v>
      </c>
      <c r="D152" s="43">
        <v>0</v>
      </c>
      <c r="E152" s="18">
        <f t="shared" si="2"/>
        <v>0</v>
      </c>
      <c r="F152" s="43">
        <v>0</v>
      </c>
    </row>
    <row r="153" spans="1:6" ht="51.75" customHeight="1" hidden="1">
      <c r="A153" s="36" t="s">
        <v>348</v>
      </c>
      <c r="B153" s="8" t="s">
        <v>178</v>
      </c>
      <c r="C153" s="18">
        <v>0</v>
      </c>
      <c r="D153" s="18">
        <v>0</v>
      </c>
      <c r="E153" s="18">
        <f t="shared" si="2"/>
        <v>0</v>
      </c>
      <c r="F153" s="18">
        <v>0</v>
      </c>
    </row>
    <row r="154" spans="1:6" ht="34.5" customHeight="1">
      <c r="A154" s="36" t="s">
        <v>349</v>
      </c>
      <c r="B154" s="8" t="s">
        <v>68</v>
      </c>
      <c r="C154" s="43">
        <f>C155+C156+C157+C158+C159+C160+C161+C162+C163+C164</f>
        <v>3183900</v>
      </c>
      <c r="D154" s="43">
        <f>D155+D156+D157+D158+D159+D160+D161+D162+D163+D164</f>
        <v>3183900</v>
      </c>
      <c r="E154" s="18">
        <f t="shared" si="2"/>
        <v>679800</v>
      </c>
      <c r="F154" s="53">
        <f>F155+F156+F157+F158+F159+F160+F161+F162+F163+F164</f>
        <v>3863700</v>
      </c>
    </row>
    <row r="155" spans="1:6" ht="34.5" customHeight="1" hidden="1">
      <c r="A155" s="36" t="s">
        <v>349</v>
      </c>
      <c r="B155" s="8" t="s">
        <v>69</v>
      </c>
      <c r="C155" s="18">
        <v>0</v>
      </c>
      <c r="D155" s="18">
        <v>0</v>
      </c>
      <c r="E155" s="18">
        <f t="shared" si="2"/>
        <v>0</v>
      </c>
      <c r="F155" s="18">
        <v>0</v>
      </c>
    </row>
    <row r="156" spans="1:6" ht="36" customHeight="1" hidden="1">
      <c r="A156" s="36" t="s">
        <v>349</v>
      </c>
      <c r="B156" s="8" t="s">
        <v>173</v>
      </c>
      <c r="C156" s="18">
        <v>0</v>
      </c>
      <c r="D156" s="18">
        <v>0</v>
      </c>
      <c r="E156" s="18">
        <f t="shared" si="2"/>
        <v>0</v>
      </c>
      <c r="F156" s="18">
        <v>0</v>
      </c>
    </row>
    <row r="157" spans="1:6" ht="84" customHeight="1" hidden="1">
      <c r="A157" s="36" t="s">
        <v>349</v>
      </c>
      <c r="B157" s="8" t="s">
        <v>72</v>
      </c>
      <c r="C157" s="18"/>
      <c r="D157" s="18"/>
      <c r="E157" s="18">
        <f t="shared" si="2"/>
        <v>0</v>
      </c>
      <c r="F157" s="18"/>
    </row>
    <row r="158" spans="1:6" ht="69" customHeight="1" hidden="1">
      <c r="A158" s="36" t="s">
        <v>349</v>
      </c>
      <c r="B158" s="8" t="s">
        <v>238</v>
      </c>
      <c r="C158" s="18"/>
      <c r="D158" s="18"/>
      <c r="E158" s="18">
        <f t="shared" si="2"/>
        <v>0</v>
      </c>
      <c r="F158" s="18"/>
    </row>
    <row r="159" spans="1:6" ht="69" customHeight="1">
      <c r="A159" s="36" t="s">
        <v>349</v>
      </c>
      <c r="B159" s="8" t="s">
        <v>392</v>
      </c>
      <c r="C159" s="18">
        <v>42600</v>
      </c>
      <c r="D159" s="18">
        <v>42600</v>
      </c>
      <c r="E159" s="18">
        <f t="shared" si="2"/>
        <v>-900</v>
      </c>
      <c r="F159" s="54">
        <v>41700</v>
      </c>
    </row>
    <row r="160" spans="1:6" ht="96.75" customHeight="1">
      <c r="A160" s="36" t="s">
        <v>349</v>
      </c>
      <c r="B160" s="8" t="s">
        <v>411</v>
      </c>
      <c r="C160" s="18">
        <v>1107400</v>
      </c>
      <c r="D160" s="18">
        <v>1107400</v>
      </c>
      <c r="E160" s="18">
        <f t="shared" si="2"/>
        <v>13600</v>
      </c>
      <c r="F160" s="54">
        <v>1121000</v>
      </c>
    </row>
    <row r="161" spans="1:6" ht="34.5" customHeight="1" hidden="1">
      <c r="A161" s="36" t="s">
        <v>349</v>
      </c>
      <c r="B161" s="8" t="s">
        <v>73</v>
      </c>
      <c r="C161" s="18">
        <v>0</v>
      </c>
      <c r="D161" s="18">
        <v>0</v>
      </c>
      <c r="E161" s="18">
        <f t="shared" si="2"/>
        <v>0</v>
      </c>
      <c r="F161" s="18">
        <v>0</v>
      </c>
    </row>
    <row r="162" spans="1:6" ht="51" customHeight="1" hidden="1">
      <c r="A162" s="36" t="s">
        <v>349</v>
      </c>
      <c r="B162" s="13" t="s">
        <v>167</v>
      </c>
      <c r="C162" s="18">
        <v>0</v>
      </c>
      <c r="D162" s="18">
        <v>0</v>
      </c>
      <c r="E162" s="18">
        <f t="shared" si="2"/>
        <v>0</v>
      </c>
      <c r="F162" s="18">
        <v>0</v>
      </c>
    </row>
    <row r="163" spans="1:6" ht="84.75" customHeight="1" hidden="1">
      <c r="A163" s="36" t="s">
        <v>349</v>
      </c>
      <c r="B163" s="8" t="s">
        <v>168</v>
      </c>
      <c r="C163" s="18">
        <v>0</v>
      </c>
      <c r="D163" s="18">
        <v>0</v>
      </c>
      <c r="E163" s="18">
        <f t="shared" si="2"/>
        <v>0</v>
      </c>
      <c r="F163" s="18">
        <v>0</v>
      </c>
    </row>
    <row r="164" spans="1:6" ht="63.75" customHeight="1">
      <c r="A164" s="36" t="s">
        <v>349</v>
      </c>
      <c r="B164" s="8" t="s">
        <v>180</v>
      </c>
      <c r="C164" s="18">
        <v>2033900</v>
      </c>
      <c r="D164" s="18">
        <v>2033900</v>
      </c>
      <c r="E164" s="18">
        <f t="shared" si="2"/>
        <v>667100</v>
      </c>
      <c r="F164" s="18">
        <v>2701000</v>
      </c>
    </row>
    <row r="165" spans="1:6" ht="33.75" customHeight="1">
      <c r="A165" s="36" t="s">
        <v>350</v>
      </c>
      <c r="B165" s="8" t="s">
        <v>74</v>
      </c>
      <c r="C165" s="43">
        <f>C166+C167+C168+C169+C171+C172+C173+C174+C175+C176+C177+C178+C196+C197+C198+C199+C200+C201+C202+C203+C205+C206+C207+C208</f>
        <v>190491400</v>
      </c>
      <c r="D165" s="43">
        <f>D166+D167+D168+D169+D171+D172+D173+D174+D175+D176+D177+D178+D196+D197+D198+D199+D200+D201+D202+D203+D205+D206+D207+D208</f>
        <v>190491400</v>
      </c>
      <c r="E165" s="18">
        <f t="shared" si="2"/>
        <v>10379300</v>
      </c>
      <c r="F165" s="53">
        <f>F166+F167+F168+F169+F171+F172+F173+F174+F175+F176+F177+F178</f>
        <v>200870700</v>
      </c>
    </row>
    <row r="166" spans="1:6" ht="54" customHeight="1" hidden="1">
      <c r="A166" s="36" t="s">
        <v>351</v>
      </c>
      <c r="B166" s="8" t="s">
        <v>75</v>
      </c>
      <c r="C166" s="18"/>
      <c r="D166" s="18"/>
      <c r="E166" s="18">
        <f t="shared" si="2"/>
        <v>0</v>
      </c>
      <c r="F166" s="18"/>
    </row>
    <row r="167" spans="1:6" ht="51.75" customHeight="1" hidden="1">
      <c r="A167" s="36" t="s">
        <v>352</v>
      </c>
      <c r="B167" s="8" t="s">
        <v>76</v>
      </c>
      <c r="C167" s="18">
        <v>0</v>
      </c>
      <c r="D167" s="18">
        <v>0</v>
      </c>
      <c r="E167" s="18">
        <f t="shared" si="2"/>
        <v>0</v>
      </c>
      <c r="F167" s="18">
        <v>0</v>
      </c>
    </row>
    <row r="168" spans="1:6" ht="65.25" customHeight="1" hidden="1">
      <c r="A168" s="36" t="s">
        <v>353</v>
      </c>
      <c r="B168" s="8" t="s">
        <v>77</v>
      </c>
      <c r="C168" s="18"/>
      <c r="D168" s="18"/>
      <c r="E168" s="18">
        <f t="shared" si="2"/>
        <v>0</v>
      </c>
      <c r="F168" s="18"/>
    </row>
    <row r="169" spans="1:6" ht="84.75" customHeight="1" hidden="1">
      <c r="A169" s="36" t="s">
        <v>354</v>
      </c>
      <c r="B169" s="8" t="s">
        <v>78</v>
      </c>
      <c r="C169" s="18">
        <v>0</v>
      </c>
      <c r="D169" s="18">
        <v>0</v>
      </c>
      <c r="E169" s="18">
        <f t="shared" si="2"/>
        <v>0</v>
      </c>
      <c r="F169" s="18">
        <v>0</v>
      </c>
    </row>
    <row r="170" spans="1:6" ht="84" customHeight="1" hidden="1">
      <c r="A170" s="36" t="s">
        <v>17</v>
      </c>
      <c r="B170" s="8" t="s">
        <v>18</v>
      </c>
      <c r="C170" s="18">
        <v>0</v>
      </c>
      <c r="D170" s="18">
        <v>0</v>
      </c>
      <c r="E170" s="18">
        <f t="shared" si="2"/>
        <v>0</v>
      </c>
      <c r="F170" s="18">
        <v>0</v>
      </c>
    </row>
    <row r="171" spans="1:6" ht="84.75" customHeight="1" hidden="1">
      <c r="A171" s="36" t="s">
        <v>355</v>
      </c>
      <c r="B171" s="8" t="s">
        <v>82</v>
      </c>
      <c r="C171" s="18"/>
      <c r="D171" s="18"/>
      <c r="E171" s="18">
        <f t="shared" si="2"/>
        <v>0</v>
      </c>
      <c r="F171" s="18"/>
    </row>
    <row r="172" spans="1:6" ht="69" customHeight="1" hidden="1">
      <c r="A172" s="36" t="s">
        <v>356</v>
      </c>
      <c r="B172" s="8" t="s">
        <v>83</v>
      </c>
      <c r="C172" s="18"/>
      <c r="D172" s="18"/>
      <c r="E172" s="18">
        <f t="shared" si="2"/>
        <v>0</v>
      </c>
      <c r="F172" s="18"/>
    </row>
    <row r="173" spans="1:6" ht="33" customHeight="1" hidden="1">
      <c r="A173" s="36" t="s">
        <v>357</v>
      </c>
      <c r="B173" s="8" t="s">
        <v>84</v>
      </c>
      <c r="C173" s="18"/>
      <c r="D173" s="18"/>
      <c r="E173" s="18">
        <f t="shared" si="2"/>
        <v>0</v>
      </c>
      <c r="F173" s="18"/>
    </row>
    <row r="174" spans="1:6" ht="66" customHeight="1">
      <c r="A174" s="36" t="s">
        <v>358</v>
      </c>
      <c r="B174" s="8" t="s">
        <v>85</v>
      </c>
      <c r="C174" s="18">
        <v>483700</v>
      </c>
      <c r="D174" s="18">
        <v>483700</v>
      </c>
      <c r="E174" s="18">
        <f t="shared" si="2"/>
        <v>7000</v>
      </c>
      <c r="F174" s="54">
        <v>490700</v>
      </c>
    </row>
    <row r="175" spans="1:6" ht="67.5" customHeight="1" hidden="1">
      <c r="A175" s="36" t="s">
        <v>359</v>
      </c>
      <c r="B175" s="8" t="s">
        <v>86</v>
      </c>
      <c r="C175" s="18"/>
      <c r="D175" s="18"/>
      <c r="E175" s="18">
        <f t="shared" si="2"/>
        <v>0</v>
      </c>
      <c r="F175" s="18"/>
    </row>
    <row r="176" spans="1:6" ht="51" customHeight="1" hidden="1">
      <c r="A176" s="36" t="s">
        <v>360</v>
      </c>
      <c r="B176" s="8" t="s">
        <v>87</v>
      </c>
      <c r="C176" s="18">
        <v>0</v>
      </c>
      <c r="D176" s="18">
        <v>0</v>
      </c>
      <c r="E176" s="18">
        <f t="shared" si="2"/>
        <v>0</v>
      </c>
      <c r="F176" s="18">
        <v>0</v>
      </c>
    </row>
    <row r="177" spans="1:6" ht="66" customHeight="1" hidden="1">
      <c r="A177" s="36" t="s">
        <v>361</v>
      </c>
      <c r="B177" s="8" t="s">
        <v>88</v>
      </c>
      <c r="C177" s="18"/>
      <c r="D177" s="18"/>
      <c r="E177" s="18">
        <f t="shared" si="2"/>
        <v>0</v>
      </c>
      <c r="F177" s="18"/>
    </row>
    <row r="178" spans="1:6" s="57" customFormat="1" ht="54" customHeight="1">
      <c r="A178" s="55" t="s">
        <v>362</v>
      </c>
      <c r="B178" s="56" t="s">
        <v>92</v>
      </c>
      <c r="C178" s="53">
        <f>C179+C180+C181+C182+C183+C184+C185+C186+C187+C188+C189+C190+C191+C192+C193+C194+C195</f>
        <v>168664100</v>
      </c>
      <c r="D178" s="53">
        <f>D179+D180+D181+D182+D183+D184+D185+D186+D187+D188+D189+D190+D191+D192+D193+D194+D195</f>
        <v>168664100</v>
      </c>
      <c r="E178" s="54">
        <f t="shared" si="2"/>
        <v>31715900</v>
      </c>
      <c r="F178" s="53">
        <f>F179+F180+F181+F182+F183+F184+F185+F186+F187+F188+F189+F190+F191+F192+F193+F194+F195+F196+F197+F198+F199</f>
        <v>200380000</v>
      </c>
    </row>
    <row r="179" spans="1:6" ht="84" customHeight="1">
      <c r="A179" s="36" t="s">
        <v>362</v>
      </c>
      <c r="B179" s="8" t="s">
        <v>93</v>
      </c>
      <c r="C179" s="18">
        <v>166493500</v>
      </c>
      <c r="D179" s="18">
        <v>166493500</v>
      </c>
      <c r="E179" s="18">
        <f t="shared" si="2"/>
        <v>5722500</v>
      </c>
      <c r="F179" s="54">
        <v>172216000</v>
      </c>
    </row>
    <row r="180" spans="1:6" ht="97.5" customHeight="1">
      <c r="A180" s="36" t="s">
        <v>362</v>
      </c>
      <c r="B180" s="8" t="s">
        <v>94</v>
      </c>
      <c r="C180" s="18">
        <v>62100</v>
      </c>
      <c r="D180" s="18">
        <v>62100</v>
      </c>
      <c r="E180" s="18">
        <f t="shared" si="2"/>
        <v>-5100</v>
      </c>
      <c r="F180" s="54">
        <v>57000</v>
      </c>
    </row>
    <row r="181" spans="1:6" ht="49.5" customHeight="1" hidden="1">
      <c r="A181" s="36" t="s">
        <v>362</v>
      </c>
      <c r="B181" s="8" t="s">
        <v>95</v>
      </c>
      <c r="C181" s="18"/>
      <c r="D181" s="18"/>
      <c r="E181" s="18">
        <f t="shared" si="2"/>
        <v>0</v>
      </c>
      <c r="F181" s="18"/>
    </row>
    <row r="182" spans="1:6" ht="66" customHeight="1" hidden="1">
      <c r="A182" s="36" t="s">
        <v>362</v>
      </c>
      <c r="B182" s="8" t="s">
        <v>96</v>
      </c>
      <c r="C182" s="18"/>
      <c r="D182" s="18"/>
      <c r="E182" s="18">
        <f t="shared" si="2"/>
        <v>0</v>
      </c>
      <c r="F182" s="18"/>
    </row>
    <row r="183" spans="1:6" ht="130.5" customHeight="1">
      <c r="A183" s="36" t="s">
        <v>362</v>
      </c>
      <c r="B183" s="8" t="s">
        <v>71</v>
      </c>
      <c r="C183" s="18">
        <v>168000</v>
      </c>
      <c r="D183" s="18">
        <v>168000</v>
      </c>
      <c r="E183" s="18">
        <f t="shared" si="2"/>
        <v>22000</v>
      </c>
      <c r="F183" s="54">
        <v>190000</v>
      </c>
    </row>
    <row r="184" spans="1:6" ht="99" customHeight="1">
      <c r="A184" s="36" t="s">
        <v>362</v>
      </c>
      <c r="B184" s="8" t="s">
        <v>143</v>
      </c>
      <c r="C184" s="18">
        <v>731200</v>
      </c>
      <c r="D184" s="18">
        <v>731200</v>
      </c>
      <c r="E184" s="18">
        <f t="shared" si="2"/>
        <v>80800</v>
      </c>
      <c r="F184" s="54">
        <v>812000</v>
      </c>
    </row>
    <row r="185" spans="1:6" s="57" customFormat="1" ht="68.25" customHeight="1">
      <c r="A185" s="55" t="s">
        <v>362</v>
      </c>
      <c r="B185" s="56" t="s">
        <v>144</v>
      </c>
      <c r="C185" s="54">
        <v>565000</v>
      </c>
      <c r="D185" s="54">
        <v>565000</v>
      </c>
      <c r="E185" s="54">
        <f t="shared" si="2"/>
        <v>10000</v>
      </c>
      <c r="F185" s="54">
        <v>575000</v>
      </c>
    </row>
    <row r="186" spans="1:6" s="57" customFormat="1" ht="99.75" customHeight="1">
      <c r="A186" s="55" t="s">
        <v>362</v>
      </c>
      <c r="B186" s="56" t="s">
        <v>145</v>
      </c>
      <c r="C186" s="54">
        <v>644000</v>
      </c>
      <c r="D186" s="54">
        <v>644000</v>
      </c>
      <c r="E186" s="54">
        <f t="shared" si="2"/>
        <v>168000</v>
      </c>
      <c r="F186" s="54">
        <v>812000</v>
      </c>
    </row>
    <row r="187" spans="1:6" ht="135" customHeight="1" hidden="1">
      <c r="A187" s="36" t="s">
        <v>362</v>
      </c>
      <c r="B187" s="8" t="s">
        <v>146</v>
      </c>
      <c r="C187" s="18"/>
      <c r="D187" s="18"/>
      <c r="E187" s="18">
        <f t="shared" si="2"/>
        <v>0</v>
      </c>
      <c r="F187" s="18"/>
    </row>
    <row r="188" spans="1:6" ht="34.5" customHeight="1" hidden="1">
      <c r="A188" s="36" t="s">
        <v>362</v>
      </c>
      <c r="B188" s="8" t="s">
        <v>147</v>
      </c>
      <c r="C188" s="18"/>
      <c r="D188" s="18"/>
      <c r="E188" s="18">
        <f t="shared" si="2"/>
        <v>0</v>
      </c>
      <c r="F188" s="18"/>
    </row>
    <row r="189" spans="1:6" ht="33" customHeight="1" hidden="1">
      <c r="A189" s="36" t="s">
        <v>362</v>
      </c>
      <c r="B189" s="8" t="s">
        <v>148</v>
      </c>
      <c r="C189" s="18"/>
      <c r="D189" s="18"/>
      <c r="E189" s="18">
        <f t="shared" si="2"/>
        <v>0</v>
      </c>
      <c r="F189" s="18"/>
    </row>
    <row r="190" spans="1:7" ht="50.25" customHeight="1" hidden="1">
      <c r="A190" s="36" t="s">
        <v>362</v>
      </c>
      <c r="B190" s="8" t="s">
        <v>79</v>
      </c>
      <c r="C190" s="18"/>
      <c r="D190" s="18"/>
      <c r="E190" s="18">
        <f t="shared" si="2"/>
        <v>0</v>
      </c>
      <c r="F190" s="18"/>
      <c r="G190" s="40"/>
    </row>
    <row r="191" spans="1:7" ht="36" customHeight="1" hidden="1">
      <c r="A191" s="36" t="s">
        <v>362</v>
      </c>
      <c r="B191" s="8" t="s">
        <v>80</v>
      </c>
      <c r="C191" s="18"/>
      <c r="D191" s="18"/>
      <c r="E191" s="18">
        <f t="shared" si="2"/>
        <v>0</v>
      </c>
      <c r="F191" s="18"/>
      <c r="G191" s="40"/>
    </row>
    <row r="192" spans="1:7" ht="119.25" customHeight="1">
      <c r="A192" s="36" t="s">
        <v>362</v>
      </c>
      <c r="B192" s="8" t="s">
        <v>81</v>
      </c>
      <c r="C192" s="18">
        <v>0</v>
      </c>
      <c r="D192" s="18">
        <v>0</v>
      </c>
      <c r="E192" s="18">
        <f t="shared" si="2"/>
        <v>63000</v>
      </c>
      <c r="F192" s="54">
        <v>63000</v>
      </c>
      <c r="G192" s="40"/>
    </row>
    <row r="193" spans="1:7" ht="52.5" customHeight="1">
      <c r="A193" s="36" t="s">
        <v>362</v>
      </c>
      <c r="B193" s="8" t="s">
        <v>151</v>
      </c>
      <c r="C193" s="18">
        <v>300</v>
      </c>
      <c r="D193" s="18">
        <v>300</v>
      </c>
      <c r="E193" s="18">
        <f t="shared" si="2"/>
        <v>-300</v>
      </c>
      <c r="F193" s="18">
        <v>0</v>
      </c>
      <c r="G193" s="40"/>
    </row>
    <row r="194" spans="1:7" ht="35.25" customHeight="1" hidden="1">
      <c r="A194" s="36" t="s">
        <v>362</v>
      </c>
      <c r="B194" s="8" t="s">
        <v>152</v>
      </c>
      <c r="C194" s="18"/>
      <c r="D194" s="18"/>
      <c r="E194" s="18">
        <f t="shared" si="2"/>
        <v>0</v>
      </c>
      <c r="F194" s="18"/>
      <c r="G194" s="40"/>
    </row>
    <row r="195" spans="1:6" ht="36" customHeight="1" hidden="1">
      <c r="A195" s="36" t="s">
        <v>362</v>
      </c>
      <c r="B195" s="8" t="s">
        <v>156</v>
      </c>
      <c r="C195" s="18">
        <f>1860000-1860000</f>
        <v>0</v>
      </c>
      <c r="D195" s="18">
        <f>1860000-1860000</f>
        <v>0</v>
      </c>
      <c r="E195" s="18">
        <f t="shared" si="2"/>
        <v>0</v>
      </c>
      <c r="F195" s="18">
        <f>1860000-1860000</f>
        <v>0</v>
      </c>
    </row>
    <row r="196" spans="1:6" ht="81" customHeight="1" hidden="1">
      <c r="A196" s="36" t="s">
        <v>363</v>
      </c>
      <c r="B196" s="8" t="s">
        <v>394</v>
      </c>
      <c r="C196" s="18">
        <v>0</v>
      </c>
      <c r="D196" s="18">
        <v>0</v>
      </c>
      <c r="E196" s="18">
        <f t="shared" si="2"/>
        <v>0</v>
      </c>
      <c r="F196" s="18">
        <v>0</v>
      </c>
    </row>
    <row r="197" spans="1:6" ht="99" customHeight="1">
      <c r="A197" s="36" t="s">
        <v>364</v>
      </c>
      <c r="B197" s="8" t="s">
        <v>153</v>
      </c>
      <c r="C197" s="18">
        <v>4253000</v>
      </c>
      <c r="D197" s="18">
        <v>4253000</v>
      </c>
      <c r="E197" s="18">
        <f t="shared" si="2"/>
        <v>881000</v>
      </c>
      <c r="F197" s="54">
        <v>5134000</v>
      </c>
    </row>
    <row r="198" spans="1:6" ht="69.75" customHeight="1">
      <c r="A198" s="36" t="s">
        <v>365</v>
      </c>
      <c r="B198" s="8" t="s">
        <v>91</v>
      </c>
      <c r="C198" s="18">
        <v>14149600</v>
      </c>
      <c r="D198" s="18">
        <v>14149600</v>
      </c>
      <c r="E198" s="18">
        <f t="shared" si="2"/>
        <v>4619400</v>
      </c>
      <c r="F198" s="54">
        <v>18769000</v>
      </c>
    </row>
    <row r="199" spans="1:6" ht="99.75" customHeight="1">
      <c r="A199" s="36" t="s">
        <v>366</v>
      </c>
      <c r="B199" s="8" t="s">
        <v>154</v>
      </c>
      <c r="C199" s="18">
        <v>1825000</v>
      </c>
      <c r="D199" s="18">
        <v>1825000</v>
      </c>
      <c r="E199" s="18">
        <f t="shared" si="2"/>
        <v>-73000</v>
      </c>
      <c r="F199" s="54">
        <v>1752000</v>
      </c>
    </row>
    <row r="200" spans="1:6" ht="225" customHeight="1" hidden="1">
      <c r="A200" s="36" t="s">
        <v>367</v>
      </c>
      <c r="B200" s="8" t="s">
        <v>155</v>
      </c>
      <c r="C200" s="18">
        <v>0</v>
      </c>
      <c r="D200" s="18">
        <v>0</v>
      </c>
      <c r="E200" s="18">
        <f t="shared" si="2"/>
        <v>0</v>
      </c>
      <c r="F200" s="18">
        <v>0</v>
      </c>
    </row>
    <row r="201" spans="1:6" ht="35.25" customHeight="1" hidden="1">
      <c r="A201" s="36" t="s">
        <v>368</v>
      </c>
      <c r="B201" s="8" t="s">
        <v>156</v>
      </c>
      <c r="C201" s="18"/>
      <c r="D201" s="18"/>
      <c r="E201" s="18">
        <f t="shared" si="2"/>
        <v>0</v>
      </c>
      <c r="F201" s="18"/>
    </row>
    <row r="202" spans="1:6" ht="83.25" customHeight="1" hidden="1">
      <c r="A202" s="36" t="s">
        <v>369</v>
      </c>
      <c r="B202" s="8" t="s">
        <v>157</v>
      </c>
      <c r="C202" s="18">
        <v>0</v>
      </c>
      <c r="D202" s="18">
        <v>0</v>
      </c>
      <c r="E202" s="18">
        <f t="shared" si="2"/>
        <v>0</v>
      </c>
      <c r="F202" s="18">
        <v>0</v>
      </c>
    </row>
    <row r="203" spans="1:6" ht="51.75" customHeight="1" hidden="1">
      <c r="A203" s="36" t="s">
        <v>370</v>
      </c>
      <c r="B203" s="8" t="s">
        <v>158</v>
      </c>
      <c r="C203" s="18"/>
      <c r="D203" s="18"/>
      <c r="E203" s="18">
        <f t="shared" si="2"/>
        <v>0</v>
      </c>
      <c r="F203" s="18"/>
    </row>
    <row r="204" spans="1:6" ht="130.5" customHeight="1" hidden="1">
      <c r="A204" s="36" t="s">
        <v>19</v>
      </c>
      <c r="B204" s="8" t="s">
        <v>20</v>
      </c>
      <c r="C204" s="18"/>
      <c r="D204" s="18"/>
      <c r="E204" s="18">
        <f t="shared" si="2"/>
        <v>0</v>
      </c>
      <c r="F204" s="18"/>
    </row>
    <row r="205" spans="1:6" ht="49.5" customHeight="1" hidden="1">
      <c r="A205" s="36" t="s">
        <v>371</v>
      </c>
      <c r="B205" s="8" t="s">
        <v>395</v>
      </c>
      <c r="C205" s="18">
        <v>0</v>
      </c>
      <c r="D205" s="18">
        <v>0</v>
      </c>
      <c r="E205" s="18">
        <f t="shared" si="2"/>
        <v>0</v>
      </c>
      <c r="F205" s="18">
        <v>0</v>
      </c>
    </row>
    <row r="206" spans="1:6" ht="132" customHeight="1" hidden="1">
      <c r="A206" s="36" t="s">
        <v>372</v>
      </c>
      <c r="B206" s="8" t="s">
        <v>89</v>
      </c>
      <c r="C206" s="18">
        <v>0</v>
      </c>
      <c r="D206" s="18">
        <v>0</v>
      </c>
      <c r="E206" s="18">
        <f t="shared" si="2"/>
        <v>0</v>
      </c>
      <c r="F206" s="18">
        <v>0</v>
      </c>
    </row>
    <row r="207" spans="1:6" ht="114" customHeight="1">
      <c r="A207" s="36" t="s">
        <v>373</v>
      </c>
      <c r="B207" s="8" t="s">
        <v>169</v>
      </c>
      <c r="C207" s="18">
        <v>1116000</v>
      </c>
      <c r="D207" s="18">
        <v>1116000</v>
      </c>
      <c r="E207" s="18">
        <f t="shared" si="2"/>
        <v>-1116000</v>
      </c>
      <c r="F207" s="18">
        <v>0</v>
      </c>
    </row>
    <row r="208" spans="1:6" ht="39.75" customHeight="1">
      <c r="A208" s="36" t="s">
        <v>374</v>
      </c>
      <c r="B208" s="8" t="s">
        <v>159</v>
      </c>
      <c r="C208" s="18">
        <v>0</v>
      </c>
      <c r="D208" s="18">
        <v>0</v>
      </c>
      <c r="E208" s="18">
        <f t="shared" si="2"/>
        <v>0</v>
      </c>
      <c r="F208" s="18">
        <v>0</v>
      </c>
    </row>
    <row r="209" spans="1:6" ht="24" customHeight="1">
      <c r="A209" s="36" t="s">
        <v>375</v>
      </c>
      <c r="B209" s="5" t="s">
        <v>160</v>
      </c>
      <c r="C209" s="43">
        <f>C210+C211+C212+C213+C214+C215</f>
        <v>1337154</v>
      </c>
      <c r="D209" s="43">
        <f>D210+D211+D212+D213+D214+D215</f>
        <v>1337154</v>
      </c>
      <c r="E209" s="18">
        <f t="shared" si="2"/>
        <v>6503481</v>
      </c>
      <c r="F209" s="53">
        <f>F210+F211+F212+F213+F214+F215</f>
        <v>7840635</v>
      </c>
    </row>
    <row r="210" spans="1:6" ht="82.5" customHeight="1">
      <c r="A210" s="36" t="s">
        <v>376</v>
      </c>
      <c r="B210" s="8" t="s">
        <v>396</v>
      </c>
      <c r="C210" s="18">
        <v>0</v>
      </c>
      <c r="D210" s="18">
        <v>0</v>
      </c>
      <c r="E210" s="18">
        <f t="shared" si="2"/>
        <v>0</v>
      </c>
      <c r="F210" s="54">
        <v>0</v>
      </c>
    </row>
    <row r="211" spans="1:6" ht="84.75" customHeight="1" thickBot="1">
      <c r="A211" s="36" t="s">
        <v>377</v>
      </c>
      <c r="B211" s="8" t="s">
        <v>161</v>
      </c>
      <c r="C211" s="18">
        <f>220154+117000+1000000</f>
        <v>1337154</v>
      </c>
      <c r="D211" s="18">
        <f>220154+117000+1000000</f>
        <v>1337154</v>
      </c>
      <c r="E211" s="18">
        <f t="shared" si="2"/>
        <v>6503481</v>
      </c>
      <c r="F211" s="54">
        <v>7840635</v>
      </c>
    </row>
    <row r="212" spans="1:6" ht="70.5" customHeight="1" hidden="1">
      <c r="A212" s="36" t="s">
        <v>378</v>
      </c>
      <c r="B212" s="8" t="s">
        <v>392</v>
      </c>
      <c r="C212" s="18">
        <f>23200-23200</f>
        <v>0</v>
      </c>
      <c r="D212" s="18">
        <f>23200-23200</f>
        <v>0</v>
      </c>
      <c r="E212" s="18">
        <f t="shared" si="2"/>
        <v>0</v>
      </c>
      <c r="F212" s="18">
        <f>23200-23200</f>
        <v>0</v>
      </c>
    </row>
    <row r="213" spans="1:6" ht="51.75" customHeight="1" hidden="1">
      <c r="A213" s="36" t="s">
        <v>379</v>
      </c>
      <c r="B213" s="8" t="s">
        <v>397</v>
      </c>
      <c r="C213" s="18">
        <v>0</v>
      </c>
      <c r="D213" s="18">
        <v>0</v>
      </c>
      <c r="E213" s="18">
        <f t="shared" si="2"/>
        <v>0</v>
      </c>
      <c r="F213" s="18">
        <v>0</v>
      </c>
    </row>
    <row r="214" spans="1:6" ht="83.25" customHeight="1" hidden="1">
      <c r="A214" s="36" t="s">
        <v>380</v>
      </c>
      <c r="B214" s="8" t="s">
        <v>211</v>
      </c>
      <c r="C214" s="18">
        <v>0</v>
      </c>
      <c r="D214" s="18">
        <v>0</v>
      </c>
      <c r="E214" s="18">
        <f t="shared" si="2"/>
        <v>0</v>
      </c>
      <c r="F214" s="18">
        <v>0</v>
      </c>
    </row>
    <row r="215" spans="1:6" ht="36" customHeight="1" hidden="1">
      <c r="A215" s="36" t="s">
        <v>381</v>
      </c>
      <c r="B215" s="8" t="s">
        <v>403</v>
      </c>
      <c r="C215" s="18">
        <v>0</v>
      </c>
      <c r="D215" s="18">
        <v>0</v>
      </c>
      <c r="E215" s="18">
        <f aca="true" t="shared" si="3" ref="E215:E233">F215-D215</f>
        <v>0</v>
      </c>
      <c r="F215" s="18">
        <v>0</v>
      </c>
    </row>
    <row r="216" spans="1:6" ht="35.25" customHeight="1" hidden="1">
      <c r="A216" s="36" t="s">
        <v>382</v>
      </c>
      <c r="B216" s="14" t="s">
        <v>38</v>
      </c>
      <c r="C216" s="18">
        <f>C218+C219+C220+C221</f>
        <v>0</v>
      </c>
      <c r="D216" s="18">
        <f>D218+D219+D220+D221</f>
        <v>0</v>
      </c>
      <c r="E216" s="18">
        <f t="shared" si="3"/>
        <v>0</v>
      </c>
      <c r="F216" s="18">
        <f>F218+F219+F220+F221</f>
        <v>0</v>
      </c>
    </row>
    <row r="217" spans="1:6" ht="48" customHeight="1" hidden="1">
      <c r="A217" s="36" t="s">
        <v>383</v>
      </c>
      <c r="B217" s="8" t="s">
        <v>162</v>
      </c>
      <c r="C217" s="18"/>
      <c r="D217" s="18"/>
      <c r="E217" s="18">
        <f t="shared" si="3"/>
        <v>0</v>
      </c>
      <c r="F217" s="18"/>
    </row>
    <row r="218" spans="1:6" ht="51.75" customHeight="1" hidden="1">
      <c r="A218" s="36" t="s">
        <v>384</v>
      </c>
      <c r="B218" s="8" t="s">
        <v>163</v>
      </c>
      <c r="C218" s="18">
        <f>12000000-12000000</f>
        <v>0</v>
      </c>
      <c r="D218" s="18">
        <f>12000000-12000000</f>
        <v>0</v>
      </c>
      <c r="E218" s="18">
        <f t="shared" si="3"/>
        <v>0</v>
      </c>
      <c r="F218" s="18">
        <f>12000000-12000000</f>
        <v>0</v>
      </c>
    </row>
    <row r="219" spans="1:6" ht="37.5" customHeight="1" hidden="1">
      <c r="A219" s="36" t="s">
        <v>385</v>
      </c>
      <c r="B219" s="8" t="s">
        <v>164</v>
      </c>
      <c r="C219" s="18"/>
      <c r="D219" s="18"/>
      <c r="E219" s="18">
        <f t="shared" si="3"/>
        <v>0</v>
      </c>
      <c r="F219" s="18"/>
    </row>
    <row r="220" spans="1:6" ht="49.5" customHeight="1" hidden="1">
      <c r="A220" s="36" t="s">
        <v>386</v>
      </c>
      <c r="B220" s="8" t="s">
        <v>165</v>
      </c>
      <c r="C220" s="18"/>
      <c r="D220" s="18"/>
      <c r="E220" s="18">
        <f t="shared" si="3"/>
        <v>0</v>
      </c>
      <c r="F220" s="18"/>
    </row>
    <row r="221" spans="1:6" ht="32.25" hidden="1" thickBot="1">
      <c r="A221" s="35" t="s">
        <v>196</v>
      </c>
      <c r="B221" s="14" t="s">
        <v>166</v>
      </c>
      <c r="C221" s="42">
        <f>C222</f>
        <v>0</v>
      </c>
      <c r="D221" s="42">
        <f>D222</f>
        <v>0</v>
      </c>
      <c r="E221" s="18">
        <f t="shared" si="3"/>
        <v>0</v>
      </c>
      <c r="F221" s="42">
        <f>F222</f>
        <v>0</v>
      </c>
    </row>
    <row r="222" spans="1:6" ht="36.75" customHeight="1" hidden="1">
      <c r="A222" s="36" t="s">
        <v>189</v>
      </c>
      <c r="B222" s="13" t="s">
        <v>170</v>
      </c>
      <c r="C222" s="18">
        <v>0</v>
      </c>
      <c r="D222" s="18">
        <v>0</v>
      </c>
      <c r="E222" s="18">
        <f t="shared" si="3"/>
        <v>0</v>
      </c>
      <c r="F222" s="18">
        <v>0</v>
      </c>
    </row>
    <row r="223" spans="1:6" ht="112.5" customHeight="1" hidden="1">
      <c r="A223" s="35" t="s">
        <v>387</v>
      </c>
      <c r="B223" s="14" t="s">
        <v>171</v>
      </c>
      <c r="C223" s="42">
        <f>C224</f>
        <v>0</v>
      </c>
      <c r="D223" s="42">
        <f>D224</f>
        <v>0</v>
      </c>
      <c r="E223" s="18">
        <f t="shared" si="3"/>
        <v>0</v>
      </c>
      <c r="F223" s="42">
        <f>F224</f>
        <v>0</v>
      </c>
    </row>
    <row r="224" spans="1:6" ht="130.5" customHeight="1" hidden="1">
      <c r="A224" s="36" t="s">
        <v>388</v>
      </c>
      <c r="B224" s="13" t="s">
        <v>174</v>
      </c>
      <c r="C224" s="18"/>
      <c r="D224" s="18"/>
      <c r="E224" s="18">
        <f t="shared" si="3"/>
        <v>0</v>
      </c>
      <c r="F224" s="18"/>
    </row>
    <row r="225" spans="1:6" ht="95.25" customHeight="1" hidden="1">
      <c r="A225" s="35" t="s">
        <v>60</v>
      </c>
      <c r="B225" s="5" t="s">
        <v>202</v>
      </c>
      <c r="C225" s="42">
        <f>C226+C227+C230</f>
        <v>0</v>
      </c>
      <c r="D225" s="42">
        <f>D226+D227+D230</f>
        <v>0</v>
      </c>
      <c r="E225" s="18">
        <f t="shared" si="3"/>
        <v>0</v>
      </c>
      <c r="F225" s="42">
        <f>F226+F227+F230</f>
        <v>0</v>
      </c>
    </row>
    <row r="226" spans="1:6" ht="65.25" customHeight="1" hidden="1">
      <c r="A226" s="45" t="s">
        <v>140</v>
      </c>
      <c r="B226" s="13" t="s">
        <v>136</v>
      </c>
      <c r="C226" s="18"/>
      <c r="D226" s="18"/>
      <c r="E226" s="18">
        <f t="shared" si="3"/>
        <v>0</v>
      </c>
      <c r="F226" s="18"/>
    </row>
    <row r="227" spans="1:6" ht="84" customHeight="1" hidden="1">
      <c r="A227" s="45" t="s">
        <v>62</v>
      </c>
      <c r="B227" s="13" t="s">
        <v>203</v>
      </c>
      <c r="C227" s="18"/>
      <c r="D227" s="18"/>
      <c r="E227" s="18">
        <f t="shared" si="3"/>
        <v>0</v>
      </c>
      <c r="F227" s="18"/>
    </row>
    <row r="228" spans="1:6" ht="52.5" customHeight="1" hidden="1">
      <c r="A228" s="45" t="s">
        <v>61</v>
      </c>
      <c r="B228" s="13" t="s">
        <v>137</v>
      </c>
      <c r="C228" s="18"/>
      <c r="D228" s="18"/>
      <c r="E228" s="18">
        <f t="shared" si="3"/>
        <v>0</v>
      </c>
      <c r="F228" s="18"/>
    </row>
    <row r="229" spans="1:6" ht="54" customHeight="1" hidden="1">
      <c r="A229" s="45" t="s">
        <v>141</v>
      </c>
      <c r="B229" s="13" t="s">
        <v>138</v>
      </c>
      <c r="C229" s="18"/>
      <c r="D229" s="18"/>
      <c r="E229" s="18">
        <f t="shared" si="3"/>
        <v>0</v>
      </c>
      <c r="F229" s="18"/>
    </row>
    <row r="230" spans="1:6" ht="52.5" customHeight="1" hidden="1">
      <c r="A230" s="45" t="s">
        <v>142</v>
      </c>
      <c r="B230" s="13" t="s">
        <v>139</v>
      </c>
      <c r="C230" s="18">
        <v>0</v>
      </c>
      <c r="D230" s="18">
        <v>0</v>
      </c>
      <c r="E230" s="18">
        <f t="shared" si="3"/>
        <v>0</v>
      </c>
      <c r="F230" s="18">
        <v>0</v>
      </c>
    </row>
    <row r="231" spans="1:6" ht="63" customHeight="1" hidden="1">
      <c r="A231" s="35" t="s">
        <v>63</v>
      </c>
      <c r="B231" s="5" t="s">
        <v>204</v>
      </c>
      <c r="C231" s="42">
        <f>C232</f>
        <v>0</v>
      </c>
      <c r="D231" s="42">
        <f>D232</f>
        <v>0</v>
      </c>
      <c r="E231" s="18">
        <f t="shared" si="3"/>
        <v>0</v>
      </c>
      <c r="F231" s="42">
        <f>F232</f>
        <v>0</v>
      </c>
    </row>
    <row r="232" spans="1:6" ht="67.5" customHeight="1" hidden="1" thickBot="1">
      <c r="A232" s="39" t="s">
        <v>64</v>
      </c>
      <c r="B232" s="32" t="s">
        <v>205</v>
      </c>
      <c r="C232" s="47">
        <v>0</v>
      </c>
      <c r="D232" s="47">
        <v>0</v>
      </c>
      <c r="E232" s="18">
        <f t="shared" si="3"/>
        <v>0</v>
      </c>
      <c r="F232" s="47">
        <v>0</v>
      </c>
    </row>
    <row r="233" spans="1:6" ht="28.5" customHeight="1" thickBot="1">
      <c r="A233" s="15"/>
      <c r="B233" s="19" t="s">
        <v>175</v>
      </c>
      <c r="C233" s="48">
        <f>C10+C119</f>
        <v>345090344</v>
      </c>
      <c r="D233" s="48">
        <f>D10+D119</f>
        <v>345090344</v>
      </c>
      <c r="E233" s="18">
        <f t="shared" si="3"/>
        <v>21634751</v>
      </c>
      <c r="F233" s="48">
        <f>F10+F119</f>
        <v>366725095</v>
      </c>
    </row>
    <row r="234" ht="12.75">
      <c r="F234" s="17"/>
    </row>
  </sheetData>
  <sheetProtection/>
  <mergeCells count="4">
    <mergeCell ref="C2:F2"/>
    <mergeCell ref="C3:F3"/>
    <mergeCell ref="C4:F4"/>
    <mergeCell ref="C5:F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2012-11-27T02:56:05Z</cp:lastPrinted>
  <dcterms:created xsi:type="dcterms:W3CDTF">1996-10-08T23:32:33Z</dcterms:created>
  <dcterms:modified xsi:type="dcterms:W3CDTF">2012-11-27T03:10:43Z</dcterms:modified>
  <cp:category/>
  <cp:version/>
  <cp:contentType/>
  <cp:contentStatus/>
</cp:coreProperties>
</file>