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 activeTab="2"/>
  </bookViews>
  <sheets>
    <sheet name="2021" sheetId="2" r:id="rId1"/>
    <sheet name="2022" sheetId="4" r:id="rId2"/>
    <sheet name="2023" sheetId="5" r:id="rId3"/>
    <sheet name="Лист1" sheetId="3" r:id="rId4"/>
  </sheets>
  <definedNames>
    <definedName name="_xlnm.Print_Area" localSheetId="0">'2021'!$B$1:$AN$20</definedName>
    <definedName name="_xlnm.Print_Area" localSheetId="1">'2022'!$B$1:$AN$19</definedName>
    <definedName name="_xlnm.Print_Area" localSheetId="2">'2023'!$B$1:$AN$19</definedName>
  </definedNames>
  <calcPr calcId="124519"/>
</workbook>
</file>

<file path=xl/calcChain.xml><?xml version="1.0" encoding="utf-8"?>
<calcChain xmlns="http://schemas.openxmlformats.org/spreadsheetml/2006/main">
  <c r="AF9" i="2"/>
  <c r="AE20"/>
  <c r="AF20"/>
  <c r="AM9"/>
  <c r="AI9"/>
  <c r="AH9"/>
  <c r="AG9"/>
  <c r="AN9"/>
  <c r="AL9"/>
  <c r="AK9"/>
  <c r="AJ9"/>
  <c r="AE19"/>
  <c r="AE25" i="5"/>
  <c r="AN23"/>
  <c r="AN21" s="1"/>
  <c r="AM23"/>
  <c r="AJ23"/>
  <c r="AJ21" s="1"/>
  <c r="AI23"/>
  <c r="AF23"/>
  <c r="AF21" s="1"/>
  <c r="AE21"/>
  <c r="AL23" s="1"/>
  <c r="AI19"/>
  <c r="T19"/>
  <c r="S19"/>
  <c r="R19"/>
  <c r="Q19"/>
  <c r="P19"/>
  <c r="O19"/>
  <c r="N19"/>
  <c r="M19"/>
  <c r="L19"/>
  <c r="K19"/>
  <c r="I19"/>
  <c r="H19"/>
  <c r="G19"/>
  <c r="F19"/>
  <c r="E19" s="1"/>
  <c r="AE12"/>
  <c r="AE11"/>
  <c r="AE10"/>
  <c r="AN9"/>
  <c r="AN19" s="1"/>
  <c r="AM9"/>
  <c r="AM19" s="1"/>
  <c r="AL9"/>
  <c r="AL19" s="1"/>
  <c r="AK9"/>
  <c r="AK19" s="1"/>
  <c r="AJ9"/>
  <c r="AI9"/>
  <c r="AH9"/>
  <c r="AH19" s="1"/>
  <c r="AG9"/>
  <c r="AG19" s="1"/>
  <c r="AF9"/>
  <c r="AF19" s="1"/>
  <c r="U9"/>
  <c r="E9"/>
  <c r="AE8"/>
  <c r="AD8"/>
  <c r="AC8"/>
  <c r="AB8"/>
  <c r="AA8"/>
  <c r="Y8"/>
  <c r="X8"/>
  <c r="W8"/>
  <c r="V8"/>
  <c r="J8"/>
  <c r="E8" s="1"/>
  <c r="AJ7"/>
  <c r="AE7"/>
  <c r="AD7"/>
  <c r="AD19" s="1"/>
  <c r="AC7"/>
  <c r="AC19" s="1"/>
  <c r="AB7"/>
  <c r="AB19" s="1"/>
  <c r="AA7"/>
  <c r="AA19" s="1"/>
  <c r="Z7"/>
  <c r="Y7"/>
  <c r="Y19" s="1"/>
  <c r="X7"/>
  <c r="X19" s="1"/>
  <c r="W7"/>
  <c r="W19" s="1"/>
  <c r="V7"/>
  <c r="U7" s="1"/>
  <c r="E7"/>
  <c r="AE25" i="4"/>
  <c r="AN23"/>
  <c r="AN21" s="1"/>
  <c r="AM23"/>
  <c r="AJ23"/>
  <c r="AJ21" s="1"/>
  <c r="AI23"/>
  <c r="AF23"/>
  <c r="AF21" s="1"/>
  <c r="AE21"/>
  <c r="AL23" s="1"/>
  <c r="T19"/>
  <c r="S19"/>
  <c r="R19"/>
  <c r="Q19"/>
  <c r="P19"/>
  <c r="O19"/>
  <c r="N19"/>
  <c r="M19"/>
  <c r="L19"/>
  <c r="K19"/>
  <c r="I19"/>
  <c r="H19"/>
  <c r="G19"/>
  <c r="F19"/>
  <c r="E19" s="1"/>
  <c r="AE12"/>
  <c r="AE11"/>
  <c r="AE10"/>
  <c r="AN9"/>
  <c r="AN19" s="1"/>
  <c r="AM9"/>
  <c r="AM19" s="1"/>
  <c r="AL9"/>
  <c r="AL19" s="1"/>
  <c r="AK9"/>
  <c r="AK19" s="1"/>
  <c r="AJ9"/>
  <c r="AI9"/>
  <c r="AI19" s="1"/>
  <c r="AH9"/>
  <c r="AH19" s="1"/>
  <c r="AG9"/>
  <c r="AG19" s="1"/>
  <c r="AF9"/>
  <c r="AF19" s="1"/>
  <c r="U9"/>
  <c r="E9"/>
  <c r="AE8"/>
  <c r="AD8"/>
  <c r="AC8"/>
  <c r="AB8"/>
  <c r="AA8"/>
  <c r="Y8"/>
  <c r="X8"/>
  <c r="W8"/>
  <c r="V8"/>
  <c r="J8"/>
  <c r="E8" s="1"/>
  <c r="AJ7"/>
  <c r="AE7"/>
  <c r="AD7"/>
  <c r="AD19" s="1"/>
  <c r="AC7"/>
  <c r="AC19" s="1"/>
  <c r="AB7"/>
  <c r="AB19" s="1"/>
  <c r="AA7"/>
  <c r="AA19" s="1"/>
  <c r="Z7"/>
  <c r="Y7"/>
  <c r="Y19" s="1"/>
  <c r="X7"/>
  <c r="X19" s="1"/>
  <c r="W7"/>
  <c r="W19" s="1"/>
  <c r="V7"/>
  <c r="U7" s="1"/>
  <c r="E7"/>
  <c r="AJ19" i="5" l="1"/>
  <c r="AE19" s="1"/>
  <c r="AJ19" i="4"/>
  <c r="AE19" s="1"/>
  <c r="V19" i="5"/>
  <c r="U19" s="1"/>
  <c r="Z8"/>
  <c r="U8" s="1"/>
  <c r="AE9"/>
  <c r="AH21"/>
  <c r="AL21"/>
  <c r="AG23"/>
  <c r="AG21" s="1"/>
  <c r="AK23"/>
  <c r="AK21" s="1"/>
  <c r="J19"/>
  <c r="AI21"/>
  <c r="AM21"/>
  <c r="AH23"/>
  <c r="V19" i="4"/>
  <c r="U19" s="1"/>
  <c r="Z8"/>
  <c r="U8" s="1"/>
  <c r="AE9"/>
  <c r="AH21"/>
  <c r="AL21"/>
  <c r="AG23"/>
  <c r="AG21" s="1"/>
  <c r="AK23"/>
  <c r="AK21" s="1"/>
  <c r="J19"/>
  <c r="AI21"/>
  <c r="AM21"/>
  <c r="AH23"/>
  <c r="AJ7" i="2"/>
  <c r="Z19" i="5" l="1"/>
  <c r="Z19" i="4"/>
  <c r="AE11" i="2"/>
  <c r="AE12"/>
  <c r="AE26" l="1"/>
  <c r="AE22"/>
  <c r="AL24" s="1"/>
  <c r="AL22" s="1"/>
  <c r="AL20" l="1"/>
  <c r="AG24"/>
  <c r="AG22" s="1"/>
  <c r="AK24"/>
  <c r="AK22" s="1"/>
  <c r="AH24"/>
  <c r="AE10"/>
  <c r="AI24"/>
  <c r="AI22" s="1"/>
  <c r="AM24"/>
  <c r="AM22" s="1"/>
  <c r="AH22"/>
  <c r="AF24"/>
  <c r="AF22" s="1"/>
  <c r="AJ24"/>
  <c r="AJ22" s="1"/>
  <c r="AN24"/>
  <c r="AN22" s="1"/>
  <c r="AN20"/>
  <c r="AM20"/>
  <c r="AK20"/>
  <c r="AJ20"/>
  <c r="AI20"/>
  <c r="AH20"/>
  <c r="AG20"/>
  <c r="AE9" l="1"/>
  <c r="N20" l="1"/>
  <c r="M20"/>
  <c r="L20"/>
  <c r="K20"/>
  <c r="I20"/>
  <c r="H20"/>
  <c r="G20"/>
  <c r="F20"/>
  <c r="AD8"/>
  <c r="AC8"/>
  <c r="AB8"/>
  <c r="AA8"/>
  <c r="Y8"/>
  <c r="X8"/>
  <c r="W8"/>
  <c r="V8"/>
  <c r="AD7"/>
  <c r="AC7"/>
  <c r="AB7"/>
  <c r="AA7"/>
  <c r="Z7"/>
  <c r="Y7"/>
  <c r="X7"/>
  <c r="W7"/>
  <c r="V7"/>
  <c r="U9"/>
  <c r="E7" l="1"/>
  <c r="T20"/>
  <c r="S20"/>
  <c r="R20"/>
  <c r="Q20"/>
  <c r="P20"/>
  <c r="O20"/>
  <c r="E9"/>
  <c r="AD20"/>
  <c r="AC20"/>
  <c r="AB20"/>
  <c r="AA20"/>
  <c r="Y20"/>
  <c r="X20"/>
  <c r="W20"/>
  <c r="V20"/>
  <c r="J8"/>
  <c r="AE7"/>
  <c r="U7"/>
  <c r="J20" l="1"/>
  <c r="Z8"/>
  <c r="Z20" s="1"/>
  <c r="E8"/>
  <c r="E20"/>
  <c r="U20"/>
  <c r="AE8"/>
  <c r="U8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<sst xmlns="http://schemas.openxmlformats.org/spreadsheetml/2006/main" count="173" uniqueCount="44">
  <si>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</si>
  <si>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</si>
  <si>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</si>
  <si>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</si>
  <si>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</si>
  <si>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</si>
  <si>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</si>
  <si>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</si>
  <si>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</si>
  <si>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</si>
  <si>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</si>
  <si>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</si>
  <si>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</si>
  <si>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</si>
  <si>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</si>
  <si>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</si>
  <si>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</si>
  <si>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</si>
  <si>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</si>
  <si>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</si>
  <si>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</si>
  <si>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</si>
  <si>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</si>
  <si>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</si>
  <si>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</si>
  <si>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</si>
  <si>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</si>
  <si>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</si>
  <si>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</si>
  <si>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</si>
  <si>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</si>
  <si>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</si>
  <si>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</si>
  <si>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</si>
  <si>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выполнение работ по благоустройству территорий в рамках реализации проекта "Инициативы граждан"</t>
  </si>
  <si>
    <t>Распределение межбюджетных трансфертов бюджетам сельских поселений МО  "Усть-Коксинский район" РА на 2022 год</t>
  </si>
  <si>
    <t xml:space="preserve"> Распределение межбюджетных трансфертов бюджетам сельских поселений на 2022 год </t>
  </si>
  <si>
    <t xml:space="preserve"> Распределение межбюджетных трансфертов бюджетам сельских поселений на 2023 год </t>
  </si>
  <si>
    <t>Распределение межбюджетных трансфертов бюджетам сельских поселений МО  "Усть-Коксинский район" РА на 2023 год</t>
  </si>
  <si>
    <t>3.4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</si>
  <si>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</si>
  <si>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22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</si>
  <si>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 xml:space="preserve">Приложение    23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</si>
  <si>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 xml:space="preserve">Приложение    24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</si>
</sst>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0" fillId="0" borderId="0">
      <alignment vertical="top"/>
    </xf>
  </cellStyleXfs>
  <cellXfs count="10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167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3"/>
  <sheetViews>
    <sheetView view="pageBreakPreview" topLeftCell="B10" zoomScale="75" zoomScaleNormal="75" zoomScaleSheetLayoutView="75" workbookViewId="0">
      <selection activeCell="AG19" sqref="AG19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99"/>
      <c r="L1" s="99"/>
      <c r="M1" s="99"/>
      <c r="N1" s="99"/>
      <c r="O1" s="6"/>
      <c r="P1" s="6"/>
      <c r="Q1" s="6"/>
      <c r="AK1" s="99" t="s">
        <v>41</v>
      </c>
      <c r="AL1" s="99"/>
      <c r="AM1" s="99"/>
      <c r="AN1" s="99"/>
    </row>
    <row r="2" spans="1:145" s="1" customFormat="1" ht="17.399999999999999">
      <c r="A2" s="6"/>
      <c r="B2" s="103" t="s">
        <v>30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00"/>
      <c r="C4" s="101" t="s">
        <v>0</v>
      </c>
      <c r="D4" s="10"/>
      <c r="E4" s="102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7"/>
      <c r="P4" s="7"/>
      <c r="Q4" s="7"/>
      <c r="U4" s="104" t="s">
        <v>23</v>
      </c>
      <c r="V4" s="104"/>
      <c r="W4" s="104"/>
      <c r="X4" s="104"/>
      <c r="Y4" s="104"/>
      <c r="Z4" s="104"/>
      <c r="AA4" s="104"/>
      <c r="AB4" s="104"/>
      <c r="AC4" s="104"/>
      <c r="AD4" s="104"/>
      <c r="AE4" s="105" t="s">
        <v>31</v>
      </c>
      <c r="AF4" s="105"/>
      <c r="AG4" s="105"/>
      <c r="AH4" s="105"/>
      <c r="AI4" s="105"/>
      <c r="AJ4" s="105"/>
      <c r="AK4" s="105"/>
      <c r="AL4" s="105"/>
      <c r="AM4" s="105"/>
      <c r="AN4" s="105"/>
    </row>
    <row r="5" spans="1:145" s="17" customFormat="1" ht="51" customHeight="1" thickBot="1">
      <c r="A5" s="12"/>
      <c r="B5" s="100"/>
      <c r="C5" s="101"/>
      <c r="D5" s="10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0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11</v>
      </c>
      <c r="AF6" s="20">
        <v>12</v>
      </c>
      <c r="AG6" s="20">
        <v>13</v>
      </c>
      <c r="AH6" s="20"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20">
        <v>20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>
      <c r="A7" s="30"/>
      <c r="B7" s="31" t="s">
        <v>5</v>
      </c>
      <c r="C7" s="57" t="s">
        <v>33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V8" si="0">AF7-F7</f>
        <v>255590</v>
      </c>
      <c r="W7" s="60">
        <f t="shared" ref="W7:W8" si="1">AG7-G7</f>
        <v>-445040</v>
      </c>
      <c r="X7" s="60">
        <f t="shared" ref="X7:X8" si="2">AH7-H7</f>
        <v>-179840</v>
      </c>
      <c r="Y7" s="60">
        <f t="shared" ref="Y7:Y8" si="3">AI7-I7</f>
        <v>1029340</v>
      </c>
      <c r="Z7" s="60">
        <f t="shared" ref="Z7:Z8" si="4">AJ7-J7</f>
        <v>739480</v>
      </c>
      <c r="AA7" s="60">
        <f t="shared" ref="AA7:AA8" si="5">AK7-K7</f>
        <v>28530</v>
      </c>
      <c r="AB7" s="60">
        <f t="shared" ref="AB7:AB8" si="6">AL7-L7</f>
        <v>613770</v>
      </c>
      <c r="AC7" s="60">
        <f t="shared" ref="AC7:AC8" si="7">AM7-M7</f>
        <v>-2289890</v>
      </c>
      <c r="AD7" s="60">
        <f t="shared" ref="AD7:AD8" si="8">AN7-N7</f>
        <v>80660</v>
      </c>
      <c r="AE7" s="98">
        <f t="shared" ref="AE7:AE12" si="9">SUM(AF7:AN7)</f>
        <v>6596700</v>
      </c>
      <c r="AF7" s="92">
        <v>863660</v>
      </c>
      <c r="AG7" s="92">
        <v>453570</v>
      </c>
      <c r="AH7" s="92">
        <v>222410</v>
      </c>
      <c r="AI7" s="92">
        <v>1362840</v>
      </c>
      <c r="AJ7" s="92">
        <f>1337710-9800</f>
        <v>1327910</v>
      </c>
      <c r="AK7" s="92">
        <v>628420</v>
      </c>
      <c r="AL7" s="92">
        <v>1126090</v>
      </c>
      <c r="AM7" s="92">
        <v>0</v>
      </c>
      <c r="AN7" s="92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5" customHeight="1">
      <c r="A8" s="30"/>
      <c r="B8" s="39" t="s">
        <v>6</v>
      </c>
      <c r="C8" s="57" t="s">
        <v>32</v>
      </c>
      <c r="D8" s="61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1"/>
        <v>672600</v>
      </c>
      <c r="X8" s="60">
        <f t="shared" si="2"/>
        <v>336800</v>
      </c>
      <c r="Y8" s="60">
        <f t="shared" si="3"/>
        <v>-916800</v>
      </c>
      <c r="Z8" s="60">
        <f t="shared" si="4"/>
        <v>-673700</v>
      </c>
      <c r="AA8" s="60">
        <f t="shared" si="5"/>
        <v>553900</v>
      </c>
      <c r="AB8" s="60">
        <f t="shared" si="6"/>
        <v>-182500</v>
      </c>
      <c r="AC8" s="60">
        <f t="shared" si="7"/>
        <v>2984600</v>
      </c>
      <c r="AD8" s="60">
        <f t="shared" si="8"/>
        <v>89100</v>
      </c>
      <c r="AE8" s="98">
        <f t="shared" si="9"/>
        <v>20093700</v>
      </c>
      <c r="AF8" s="92">
        <v>2383500</v>
      </c>
      <c r="AG8" s="92">
        <v>2836600</v>
      </c>
      <c r="AH8" s="92">
        <v>2292300</v>
      </c>
      <c r="AI8" s="92">
        <v>850200</v>
      </c>
      <c r="AJ8" s="92">
        <v>1404800</v>
      </c>
      <c r="AK8" s="92">
        <v>3046400</v>
      </c>
      <c r="AL8" s="92">
        <v>975500</v>
      </c>
      <c r="AM8" s="92">
        <v>4213800</v>
      </c>
      <c r="AN8" s="92">
        <v>2090600</v>
      </c>
      <c r="AO8" s="36"/>
      <c r="AP8" s="36"/>
      <c r="AQ8" s="36"/>
      <c r="AR8" s="36"/>
      <c r="AS8" s="36"/>
      <c r="AT8" s="36"/>
      <c r="AU8" s="71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>
      <c r="A9" s="30"/>
      <c r="B9" s="62" t="s">
        <v>7</v>
      </c>
      <c r="C9" s="63" t="s">
        <v>21</v>
      </c>
      <c r="D9" s="64"/>
      <c r="E9" s="65">
        <f>SUM(F9:N9)</f>
        <v>0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68"/>
      <c r="Q9" s="68"/>
      <c r="R9" s="68"/>
      <c r="S9" s="68"/>
      <c r="T9" s="69"/>
      <c r="U9" s="65">
        <f>SUM(V9:AD9)</f>
        <v>0</v>
      </c>
      <c r="V9" s="66"/>
      <c r="W9" s="66"/>
      <c r="X9" s="66"/>
      <c r="Y9" s="66"/>
      <c r="Z9" s="66"/>
      <c r="AA9" s="66"/>
      <c r="AB9" s="66"/>
      <c r="AC9" s="66"/>
      <c r="AD9" s="66"/>
      <c r="AE9" s="93">
        <f t="shared" si="9"/>
        <v>18744700</v>
      </c>
      <c r="AF9" s="94">
        <f>SUM(AF10:AF19)</f>
        <v>1721800</v>
      </c>
      <c r="AG9" s="94">
        <f t="shared" ref="AF9:AI9" si="10">SUM(AG10:AG19)</f>
        <v>1542400</v>
      </c>
      <c r="AH9" s="94">
        <f t="shared" si="10"/>
        <v>763400</v>
      </c>
      <c r="AI9" s="94">
        <f t="shared" si="10"/>
        <v>1065600</v>
      </c>
      <c r="AJ9" s="94">
        <f>SUM(AJ10:AJ19)</f>
        <v>6851400</v>
      </c>
      <c r="AK9" s="94">
        <f t="shared" ref="AK9:AN9" si="11">SUM(AK10:AK19)</f>
        <v>2169600</v>
      </c>
      <c r="AL9" s="94">
        <f t="shared" si="11"/>
        <v>1227700</v>
      </c>
      <c r="AM9" s="94">
        <f>SUM(AM10:AM19)</f>
        <v>2810200</v>
      </c>
      <c r="AN9" s="94">
        <f t="shared" si="11"/>
        <v>592600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80" customFormat="1" ht="55.5" customHeight="1">
      <c r="A10" s="72"/>
      <c r="B10" s="73" t="s">
        <v>25</v>
      </c>
      <c r="C10" s="70" t="s">
        <v>24</v>
      </c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8"/>
      <c r="S10" s="78"/>
      <c r="T10" s="79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91">
        <f t="shared" si="9"/>
        <v>9968200</v>
      </c>
      <c r="AF10" s="92">
        <v>1502200</v>
      </c>
      <c r="AG10" s="95">
        <v>1450200</v>
      </c>
      <c r="AH10" s="95">
        <v>745400</v>
      </c>
      <c r="AI10" s="95">
        <v>967600</v>
      </c>
      <c r="AJ10" s="95">
        <v>930400</v>
      </c>
      <c r="AK10" s="95">
        <v>1311500</v>
      </c>
      <c r="AL10" s="95">
        <v>1079700</v>
      </c>
      <c r="AM10" s="95">
        <v>1442300</v>
      </c>
      <c r="AN10" s="95">
        <v>538900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</row>
    <row r="11" spans="1:145" s="80" customFormat="1" ht="51" customHeight="1">
      <c r="A11" s="72"/>
      <c r="B11" s="73" t="s">
        <v>27</v>
      </c>
      <c r="C11" s="83" t="s">
        <v>29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>SUM(AF11:AN11)</f>
        <v>2389300</v>
      </c>
      <c r="AF11" s="92">
        <v>219600</v>
      </c>
      <c r="AG11" s="92">
        <v>92200</v>
      </c>
      <c r="AH11" s="92">
        <v>18000</v>
      </c>
      <c r="AI11" s="92">
        <v>98000</v>
      </c>
      <c r="AJ11" s="92">
        <v>33800</v>
      </c>
      <c r="AK11" s="92">
        <v>858100</v>
      </c>
      <c r="AL11" s="92">
        <v>148000</v>
      </c>
      <c r="AM11" s="92">
        <v>867900</v>
      </c>
      <c r="AN11" s="92">
        <v>53700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65.400000000000006" customHeight="1">
      <c r="A12" s="72"/>
      <c r="B12" s="73" t="s">
        <v>28</v>
      </c>
      <c r="C12" s="83" t="s">
        <v>34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500000</v>
      </c>
      <c r="AF12" s="92"/>
      <c r="AG12" s="92"/>
      <c r="AH12" s="92"/>
      <c r="AI12" s="92"/>
      <c r="AJ12" s="92"/>
      <c r="AK12" s="92"/>
      <c r="AL12" s="92"/>
      <c r="AM12" s="96">
        <v>500000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47.25" hidden="1" customHeight="1">
      <c r="A13" s="72"/>
      <c r="B13" s="73"/>
      <c r="C13" s="83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132.7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81.95" hidden="1" customHeight="1">
      <c r="A15" s="72"/>
      <c r="B15" s="73"/>
      <c r="C15" s="90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03.2" hidden="1" customHeight="1">
      <c r="A16" s="72"/>
      <c r="B16" s="73"/>
      <c r="C16" s="8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64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83.4" customHeight="1">
      <c r="A19" s="72"/>
      <c r="B19" s="73" t="s">
        <v>39</v>
      </c>
      <c r="C19" s="83" t="s">
        <v>40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ref="AE19" si="12">SUM(AF19:AN19)</f>
        <v>5887200</v>
      </c>
      <c r="AF19" s="92"/>
      <c r="AG19" s="92"/>
      <c r="AH19" s="92"/>
      <c r="AI19" s="92"/>
      <c r="AJ19" s="92">
        <v>5887200</v>
      </c>
      <c r="AK19" s="92"/>
      <c r="AL19" s="92"/>
      <c r="AM19" s="92"/>
      <c r="AN19" s="92"/>
      <c r="AO19" s="71"/>
      <c r="AP19" s="71"/>
      <c r="AQ19" s="89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29" customFormat="1" ht="46.5" customHeight="1">
      <c r="A20" s="28"/>
      <c r="B20" s="49"/>
      <c r="C20" s="50" t="s">
        <v>20</v>
      </c>
      <c r="D20" s="51"/>
      <c r="E20" s="59" t="e">
        <f>SUM(F20:N20)</f>
        <v>#REF!</v>
      </c>
      <c r="F20" s="52" t="e">
        <f>F7+F8+#REF!+F9</f>
        <v>#REF!</v>
      </c>
      <c r="G20" s="52" t="e">
        <f>G7+G8+#REF!+G9</f>
        <v>#REF!</v>
      </c>
      <c r="H20" s="52" t="e">
        <f>H7+H8+#REF!+H9</f>
        <v>#REF!</v>
      </c>
      <c r="I20" s="52" t="e">
        <f>I7+I8+#REF!+I9</f>
        <v>#REF!</v>
      </c>
      <c r="J20" s="52" t="e">
        <f>J7+J8+#REF!+J9</f>
        <v>#REF!</v>
      </c>
      <c r="K20" s="52" t="e">
        <f>K7+K8+#REF!+K9</f>
        <v>#REF!</v>
      </c>
      <c r="L20" s="52" t="e">
        <f>L7+L8+#REF!+L9</f>
        <v>#REF!</v>
      </c>
      <c r="M20" s="52" t="e">
        <f>M7+M8+#REF!+M9</f>
        <v>#REF!</v>
      </c>
      <c r="N20" s="52" t="e">
        <f>N7+N8+#REF!+N9</f>
        <v>#REF!</v>
      </c>
      <c r="O20" s="52" t="e">
        <f>O7+O8+#REF!</f>
        <v>#REF!</v>
      </c>
      <c r="P20" s="52" t="e">
        <f>P7+P8+#REF!</f>
        <v>#REF!</v>
      </c>
      <c r="Q20" s="52" t="e">
        <f>Q7+Q8+#REF!</f>
        <v>#REF!</v>
      </c>
      <c r="R20" s="52" t="e">
        <f>R7+R8+#REF!</f>
        <v>#REF!</v>
      </c>
      <c r="S20" s="52" t="e">
        <f>S7+S8+#REF!</f>
        <v>#REF!</v>
      </c>
      <c r="T20" s="52" t="e">
        <f>T7+T8+#REF!</f>
        <v>#REF!</v>
      </c>
      <c r="U20" s="59" t="e">
        <f>SUM(V20:AD20)</f>
        <v>#REF!</v>
      </c>
      <c r="V20" s="52" t="e">
        <f>V7+V8+#REF!+V9</f>
        <v>#REF!</v>
      </c>
      <c r="W20" s="52" t="e">
        <f>W7+W8+#REF!+W9</f>
        <v>#REF!</v>
      </c>
      <c r="X20" s="52" t="e">
        <f>X7+X8+#REF!+X9</f>
        <v>#REF!</v>
      </c>
      <c r="Y20" s="52" t="e">
        <f>Y7+Y8+#REF!+Y9</f>
        <v>#REF!</v>
      </c>
      <c r="Z20" s="52" t="e">
        <f>Z7+Z8+#REF!+Z9</f>
        <v>#REF!</v>
      </c>
      <c r="AA20" s="52" t="e">
        <f>AA7+AA8+#REF!+AA9</f>
        <v>#REF!</v>
      </c>
      <c r="AB20" s="52" t="e">
        <f>AB7+AB8+#REF!+AB9</f>
        <v>#REF!</v>
      </c>
      <c r="AC20" s="52" t="e">
        <f>AC7+AC8+#REF!+AC9</f>
        <v>#REF!</v>
      </c>
      <c r="AD20" s="52" t="e">
        <f>AD7+AD8+#REF!+AD9</f>
        <v>#REF!</v>
      </c>
      <c r="AE20" s="52">
        <f>SUM(AF20:AN20)</f>
        <v>45435100</v>
      </c>
      <c r="AF20" s="52">
        <f>AF7+AF8+AF9</f>
        <v>4968960</v>
      </c>
      <c r="AG20" s="52">
        <f t="shared" ref="AG20:AN20" si="13">AG7+AG8+AG9</f>
        <v>4832570</v>
      </c>
      <c r="AH20" s="52">
        <f t="shared" si="13"/>
        <v>3278110</v>
      </c>
      <c r="AI20" s="52">
        <f t="shared" si="13"/>
        <v>3278640</v>
      </c>
      <c r="AJ20" s="52">
        <f t="shared" si="13"/>
        <v>9584110</v>
      </c>
      <c r="AK20" s="52">
        <f t="shared" si="13"/>
        <v>5844420</v>
      </c>
      <c r="AL20" s="52">
        <f>AL7+AL8+AL9</f>
        <v>3329290</v>
      </c>
      <c r="AM20" s="52">
        <f t="shared" si="13"/>
        <v>7024000</v>
      </c>
      <c r="AN20" s="52">
        <f t="shared" si="13"/>
        <v>3295000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45" ht="34.200000000000003" hidden="1" customHeight="1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16.2</v>
      </c>
      <c r="AG21" s="26">
        <v>23.1</v>
      </c>
      <c r="AH21" s="26">
        <v>10.199999999999999</v>
      </c>
      <c r="AI21" s="26">
        <v>11.2</v>
      </c>
      <c r="AJ21" s="26">
        <v>17.600000000000001</v>
      </c>
      <c r="AK21" s="26">
        <v>18.55</v>
      </c>
      <c r="AL21" s="26">
        <v>11</v>
      </c>
      <c r="AM21" s="26">
        <v>17.5</v>
      </c>
      <c r="AN21" s="26">
        <v>8.8000000000000007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37.200000000000003" hidden="1" customHeight="1">
      <c r="B22" s="84"/>
      <c r="C22" s="26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f>1190*1.302</f>
        <v>1549.38</v>
      </c>
      <c r="AF22" s="88">
        <f>AE22*AF21*12-AF24</f>
        <v>273310.63199999998</v>
      </c>
      <c r="AG22" s="88">
        <f>AE22*AG21*12-AG24</f>
        <v>387654.87600000005</v>
      </c>
      <c r="AH22" s="88">
        <f>AH21*AE22*12-AH24</f>
        <v>175699.69199999998</v>
      </c>
      <c r="AI22" s="88">
        <f>AE22*AI21*12-AI24</f>
        <v>180347.83200000002</v>
      </c>
      <c r="AJ22" s="88">
        <f>AE22*AJ21*12-AJ24</f>
        <v>299340.21600000001</v>
      </c>
      <c r="AK22" s="88">
        <f>AE22*12*AK21-AK24</f>
        <v>298410.58799999999</v>
      </c>
      <c r="AL22" s="88">
        <f>AE22*AL21*12-AL24</f>
        <v>190573.74</v>
      </c>
      <c r="AM22" s="88">
        <f>AE22*AM21*12-AM24</f>
        <v>283536.54000000004</v>
      </c>
      <c r="AN22" s="88">
        <f>AE22*AN21*12-AN24</f>
        <v>158966.38800000001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15.6" hidden="1">
      <c r="B23" s="84"/>
      <c r="C23" s="26" t="s">
        <v>26</v>
      </c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v>6</v>
      </c>
      <c r="AG23" s="26">
        <v>9</v>
      </c>
      <c r="AH23" s="26">
        <v>3</v>
      </c>
      <c r="AI23" s="26">
        <v>6</v>
      </c>
      <c r="AJ23" s="26">
        <v>6</v>
      </c>
      <c r="AK23" s="26">
        <v>10</v>
      </c>
      <c r="AL23" s="26">
        <v>3</v>
      </c>
      <c r="AM23" s="26">
        <v>9</v>
      </c>
      <c r="AN23" s="26">
        <v>1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40.200000000000003" hidden="1" customHeight="1">
      <c r="B24" s="84"/>
      <c r="C24" s="26"/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f>AE22*AF23*3</f>
        <v>27888.840000000004</v>
      </c>
      <c r="AG24" s="26">
        <f>AE22*AG23*3</f>
        <v>41833.260000000009</v>
      </c>
      <c r="AH24" s="26">
        <f>AE22*AH23*3</f>
        <v>13944.420000000002</v>
      </c>
      <c r="AI24" s="26">
        <f>AE22*AI23*3</f>
        <v>27888.840000000004</v>
      </c>
      <c r="AJ24" s="26">
        <f>AE22*AJ23*3</f>
        <v>27888.840000000004</v>
      </c>
      <c r="AK24" s="26">
        <f>AE22*AK23*3</f>
        <v>46481.4</v>
      </c>
      <c r="AL24" s="26">
        <f>AE22*AL23*3</f>
        <v>13944.420000000002</v>
      </c>
      <c r="AM24" s="26">
        <f>AE22*AM23*3</f>
        <v>41833.260000000009</v>
      </c>
      <c r="AN24" s="26">
        <f>AE22*AN23*3</f>
        <v>4648.1400000000003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idden="1">
      <c r="B25" s="58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15.6" hidden="1">
      <c r="B26" s="58"/>
      <c r="C26" s="3"/>
      <c r="AE26" s="75">
        <f t="shared" ref="AE26" si="14">SUM(AF26:AN26)</f>
        <v>2247800</v>
      </c>
      <c r="AF26" s="1">
        <v>273300</v>
      </c>
      <c r="AG26" s="1">
        <v>387650</v>
      </c>
      <c r="AH26" s="1">
        <v>175700</v>
      </c>
      <c r="AI26" s="1">
        <v>180340</v>
      </c>
      <c r="AJ26" s="1">
        <v>299340</v>
      </c>
      <c r="AK26" s="1">
        <v>298410</v>
      </c>
      <c r="AL26" s="1">
        <v>190570</v>
      </c>
      <c r="AM26" s="1">
        <v>283530</v>
      </c>
      <c r="AN26" s="1">
        <v>158960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idden="1">
      <c r="B27" s="58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B28" s="58"/>
      <c r="C28" s="3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</row>
    <row r="42" spans="2:48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</sheetData>
  <mergeCells count="9">
    <mergeCell ref="AK1:AN1"/>
    <mergeCell ref="K1:N1"/>
    <mergeCell ref="B4:B5"/>
    <mergeCell ref="C4:C5"/>
    <mergeCell ref="E4:N4"/>
    <mergeCell ref="B2:AM2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52"/>
  <sheetViews>
    <sheetView view="pageBreakPreview" topLeftCell="B1" zoomScale="75" zoomScaleNormal="75" zoomScaleSheetLayoutView="75" workbookViewId="0">
      <selection activeCell="B2" sqref="B2:AM2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99"/>
      <c r="L1" s="99"/>
      <c r="M1" s="99"/>
      <c r="N1" s="99"/>
      <c r="O1" s="6"/>
      <c r="P1" s="6"/>
      <c r="Q1" s="6"/>
      <c r="AK1" s="99" t="s">
        <v>42</v>
      </c>
      <c r="AL1" s="99"/>
      <c r="AM1" s="99"/>
      <c r="AN1" s="99"/>
    </row>
    <row r="2" spans="1:145" s="1" customFormat="1" ht="17.399999999999999">
      <c r="A2" s="6"/>
      <c r="B2" s="103" t="s">
        <v>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00"/>
      <c r="C4" s="101" t="s">
        <v>0</v>
      </c>
      <c r="D4" s="10"/>
      <c r="E4" s="102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7"/>
      <c r="P4" s="7"/>
      <c r="Q4" s="7"/>
      <c r="U4" s="104" t="s">
        <v>23</v>
      </c>
      <c r="V4" s="104"/>
      <c r="W4" s="104"/>
      <c r="X4" s="104"/>
      <c r="Y4" s="104"/>
      <c r="Z4" s="104"/>
      <c r="AA4" s="104"/>
      <c r="AB4" s="104"/>
      <c r="AC4" s="104"/>
      <c r="AD4" s="104"/>
      <c r="AE4" s="105" t="s">
        <v>36</v>
      </c>
      <c r="AF4" s="105"/>
      <c r="AG4" s="105"/>
      <c r="AH4" s="105"/>
      <c r="AI4" s="105"/>
      <c r="AJ4" s="105"/>
      <c r="AK4" s="105"/>
      <c r="AL4" s="105"/>
      <c r="AM4" s="105"/>
      <c r="AN4" s="105"/>
    </row>
    <row r="5" spans="1:145" s="17" customFormat="1" ht="51" customHeight="1" thickBot="1">
      <c r="A5" s="12"/>
      <c r="B5" s="100"/>
      <c r="C5" s="101"/>
      <c r="D5" s="10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0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11</v>
      </c>
      <c r="AF6" s="20">
        <v>12</v>
      </c>
      <c r="AG6" s="20">
        <v>13</v>
      </c>
      <c r="AH6" s="20"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20">
        <v>20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>
      <c r="A7" s="30"/>
      <c r="B7" s="31" t="s">
        <v>5</v>
      </c>
      <c r="C7" s="57" t="s">
        <v>33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8">
        <f t="shared" ref="AE7:AE12" si="1">SUM(AF7:AN7)</f>
        <v>6596700</v>
      </c>
      <c r="AF7" s="92">
        <v>863660</v>
      </c>
      <c r="AG7" s="92">
        <v>453570</v>
      </c>
      <c r="AH7" s="92">
        <v>222410</v>
      </c>
      <c r="AI7" s="92">
        <v>1362840</v>
      </c>
      <c r="AJ7" s="92">
        <f>1337710-9800</f>
        <v>1327910</v>
      </c>
      <c r="AK7" s="92">
        <v>628420</v>
      </c>
      <c r="AL7" s="92">
        <v>1126090</v>
      </c>
      <c r="AM7" s="92">
        <v>0</v>
      </c>
      <c r="AN7" s="92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5" customHeight="1">
      <c r="A8" s="30"/>
      <c r="B8" s="39" t="s">
        <v>6</v>
      </c>
      <c r="C8" s="57" t="s">
        <v>32</v>
      </c>
      <c r="D8" s="97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8">
        <f t="shared" si="1"/>
        <v>20093700</v>
      </c>
      <c r="AF8" s="92">
        <v>2383500</v>
      </c>
      <c r="AG8" s="92">
        <v>2836600</v>
      </c>
      <c r="AH8" s="92">
        <v>2292300</v>
      </c>
      <c r="AI8" s="92">
        <v>850200</v>
      </c>
      <c r="AJ8" s="92">
        <v>1404800</v>
      </c>
      <c r="AK8" s="92">
        <v>3046400</v>
      </c>
      <c r="AL8" s="92">
        <v>975500</v>
      </c>
      <c r="AM8" s="92">
        <v>4213800</v>
      </c>
      <c r="AN8" s="92">
        <v>2090600</v>
      </c>
      <c r="AO8" s="36"/>
      <c r="AP8" s="36"/>
      <c r="AQ8" s="36"/>
      <c r="AR8" s="36"/>
      <c r="AS8" s="36"/>
      <c r="AT8" s="36"/>
      <c r="AU8" s="71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>
      <c r="A9" s="30"/>
      <c r="B9" s="62" t="s">
        <v>7</v>
      </c>
      <c r="C9" s="63" t="s">
        <v>21</v>
      </c>
      <c r="D9" s="64"/>
      <c r="E9" s="65">
        <f>SUM(F9:N9)</f>
        <v>0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68"/>
      <c r="Q9" s="68"/>
      <c r="R9" s="68"/>
      <c r="S9" s="68"/>
      <c r="T9" s="69"/>
      <c r="U9" s="65">
        <f>SUM(V9:AD9)</f>
        <v>0</v>
      </c>
      <c r="V9" s="66"/>
      <c r="W9" s="66"/>
      <c r="X9" s="66"/>
      <c r="Y9" s="66"/>
      <c r="Z9" s="66"/>
      <c r="AA9" s="66"/>
      <c r="AB9" s="66"/>
      <c r="AC9" s="66"/>
      <c r="AD9" s="66"/>
      <c r="AE9" s="93">
        <f t="shared" si="1"/>
        <v>0</v>
      </c>
      <c r="AF9" s="94">
        <f>SUM(AF10:AF18)</f>
        <v>0</v>
      </c>
      <c r="AG9" s="94">
        <f t="shared" ref="AG9:AN9" si="2">SUM(AG10:AG18)</f>
        <v>0</v>
      </c>
      <c r="AH9" s="94">
        <f t="shared" si="2"/>
        <v>0</v>
      </c>
      <c r="AI9" s="94">
        <f t="shared" si="2"/>
        <v>0</v>
      </c>
      <c r="AJ9" s="94">
        <f t="shared" si="2"/>
        <v>0</v>
      </c>
      <c r="AK9" s="94">
        <f t="shared" si="2"/>
        <v>0</v>
      </c>
      <c r="AL9" s="94">
        <f t="shared" si="2"/>
        <v>0</v>
      </c>
      <c r="AM9" s="94">
        <f t="shared" si="2"/>
        <v>0</v>
      </c>
      <c r="AN9" s="94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80" customFormat="1" ht="55.5" hidden="1" customHeight="1">
      <c r="A10" s="72"/>
      <c r="B10" s="73" t="s">
        <v>25</v>
      </c>
      <c r="C10" s="70" t="s">
        <v>24</v>
      </c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8"/>
      <c r="S10" s="78"/>
      <c r="T10" s="79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91">
        <f t="shared" si="1"/>
        <v>0</v>
      </c>
      <c r="AF10" s="92"/>
      <c r="AG10" s="95"/>
      <c r="AH10" s="95"/>
      <c r="AI10" s="95"/>
      <c r="AJ10" s="95"/>
      <c r="AK10" s="95"/>
      <c r="AL10" s="95"/>
      <c r="AM10" s="95"/>
      <c r="AN10" s="95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</row>
    <row r="11" spans="1:145" s="80" customFormat="1" ht="51" hidden="1" customHeight="1">
      <c r="A11" s="72"/>
      <c r="B11" s="73" t="s">
        <v>27</v>
      </c>
      <c r="C11" s="83" t="s">
        <v>29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>SUM(AF11:AN11)</f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36.75" hidden="1" customHeight="1">
      <c r="A12" s="72"/>
      <c r="B12" s="73" t="s">
        <v>28</v>
      </c>
      <c r="C12" s="83" t="s">
        <v>34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1"/>
        <v>0</v>
      </c>
      <c r="AF12" s="92"/>
      <c r="AG12" s="92"/>
      <c r="AH12" s="92"/>
      <c r="AI12" s="92"/>
      <c r="AJ12" s="92"/>
      <c r="AK12" s="92"/>
      <c r="AL12" s="92"/>
      <c r="AM12" s="96"/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47.25" hidden="1" customHeight="1">
      <c r="A13" s="72"/>
      <c r="B13" s="73"/>
      <c r="C13" s="83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132.7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81.95" hidden="1" customHeight="1">
      <c r="A15" s="72"/>
      <c r="B15" s="73"/>
      <c r="C15" s="90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03.2" hidden="1" customHeight="1">
      <c r="A16" s="72"/>
      <c r="B16" s="73"/>
      <c r="C16" s="8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64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29" customFormat="1" ht="46.5" customHeight="1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200000000000003" hidden="1" customHeight="1">
      <c r="B20" s="84"/>
      <c r="C20" s="26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200000000000003" hidden="1" customHeight="1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8">
        <f>AE21*AF20*12-AF23</f>
        <v>273310.63199999998</v>
      </c>
      <c r="AG21" s="88">
        <f>AE21*AG20*12-AG23</f>
        <v>387654.87600000005</v>
      </c>
      <c r="AH21" s="88">
        <f>AH20*AE21*12-AH23</f>
        <v>175699.69199999998</v>
      </c>
      <c r="AI21" s="88">
        <f>AE21*AI20*12-AI23</f>
        <v>180347.83200000002</v>
      </c>
      <c r="AJ21" s="88">
        <f>AE21*AJ20*12-AJ23</f>
        <v>299340.21600000001</v>
      </c>
      <c r="AK21" s="88">
        <f>AE21*12*AK20-AK23</f>
        <v>298410.58799999999</v>
      </c>
      <c r="AL21" s="88">
        <f>AE21*AL20*12-AL23</f>
        <v>190573.74</v>
      </c>
      <c r="AM21" s="88">
        <f>AE21*AM20*12-AM23</f>
        <v>283536.54000000004</v>
      </c>
      <c r="AN21" s="88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6" hidden="1">
      <c r="B22" s="84"/>
      <c r="C22" s="26" t="s">
        <v>26</v>
      </c>
      <c r="D22" s="8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200000000000003" hidden="1" customHeight="1">
      <c r="B23" s="84"/>
      <c r="C23" s="26"/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6" hidden="1">
      <c r="B25" s="58"/>
      <c r="C25" s="3"/>
      <c r="AE25" s="75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58"/>
      <c r="C27" s="3"/>
    </row>
    <row r="28" spans="1:145">
      <c r="B28" s="58"/>
      <c r="C28" s="3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52"/>
  <sheetViews>
    <sheetView tabSelected="1" view="pageBreakPreview" topLeftCell="B1" zoomScale="75" zoomScaleNormal="75" zoomScaleSheetLayoutView="75" workbookViewId="0">
      <selection activeCell="AL7" sqref="AL7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99"/>
      <c r="L1" s="99"/>
      <c r="M1" s="99"/>
      <c r="N1" s="99"/>
      <c r="O1" s="6"/>
      <c r="P1" s="6"/>
      <c r="Q1" s="6"/>
      <c r="AK1" s="99" t="s">
        <v>43</v>
      </c>
      <c r="AL1" s="99"/>
      <c r="AM1" s="99"/>
      <c r="AN1" s="99"/>
    </row>
    <row r="2" spans="1:145" s="1" customFormat="1" ht="17.399999999999999">
      <c r="A2" s="6"/>
      <c r="B2" s="103" t="s">
        <v>38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00"/>
      <c r="C4" s="101" t="s">
        <v>0</v>
      </c>
      <c r="D4" s="10"/>
      <c r="E4" s="102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7"/>
      <c r="P4" s="7"/>
      <c r="Q4" s="7"/>
      <c r="U4" s="104" t="s">
        <v>23</v>
      </c>
      <c r="V4" s="104"/>
      <c r="W4" s="104"/>
      <c r="X4" s="104"/>
      <c r="Y4" s="104"/>
      <c r="Z4" s="104"/>
      <c r="AA4" s="104"/>
      <c r="AB4" s="104"/>
      <c r="AC4" s="104"/>
      <c r="AD4" s="104"/>
      <c r="AE4" s="105" t="s">
        <v>37</v>
      </c>
      <c r="AF4" s="105"/>
      <c r="AG4" s="105"/>
      <c r="AH4" s="105"/>
      <c r="AI4" s="105"/>
      <c r="AJ4" s="105"/>
      <c r="AK4" s="105"/>
      <c r="AL4" s="105"/>
      <c r="AM4" s="105"/>
      <c r="AN4" s="105"/>
    </row>
    <row r="5" spans="1:145" s="17" customFormat="1" ht="51" customHeight="1" thickBot="1">
      <c r="A5" s="12"/>
      <c r="B5" s="100"/>
      <c r="C5" s="101"/>
      <c r="D5" s="106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1" t="s">
        <v>8</v>
      </c>
      <c r="AF5" s="82" t="s">
        <v>9</v>
      </c>
      <c r="AG5" s="82" t="s">
        <v>10</v>
      </c>
      <c r="AH5" s="82" t="s">
        <v>11</v>
      </c>
      <c r="AI5" s="82" t="s">
        <v>12</v>
      </c>
      <c r="AJ5" s="82" t="s">
        <v>13</v>
      </c>
      <c r="AK5" s="82" t="s">
        <v>14</v>
      </c>
      <c r="AL5" s="82" t="s">
        <v>15</v>
      </c>
      <c r="AM5" s="82" t="s">
        <v>19</v>
      </c>
      <c r="AN5" s="82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07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11</v>
      </c>
      <c r="AF6" s="20">
        <v>12</v>
      </c>
      <c r="AG6" s="20">
        <v>13</v>
      </c>
      <c r="AH6" s="20"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20">
        <v>20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>
      <c r="A7" s="30"/>
      <c r="B7" s="31" t="s">
        <v>5</v>
      </c>
      <c r="C7" s="57" t="s">
        <v>33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8">
        <f t="shared" ref="AE7:AE12" si="1">SUM(AF7:AN7)</f>
        <v>6596700</v>
      </c>
      <c r="AF7" s="92">
        <v>863660</v>
      </c>
      <c r="AG7" s="92">
        <v>453570</v>
      </c>
      <c r="AH7" s="92">
        <v>222410</v>
      </c>
      <c r="AI7" s="92">
        <v>1362840</v>
      </c>
      <c r="AJ7" s="92">
        <f>1337710-9800</f>
        <v>1327910</v>
      </c>
      <c r="AK7" s="92">
        <v>628420</v>
      </c>
      <c r="AL7" s="92">
        <v>1126090</v>
      </c>
      <c r="AM7" s="92">
        <v>0</v>
      </c>
      <c r="AN7" s="92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5" customHeight="1">
      <c r="A8" s="30"/>
      <c r="B8" s="39" t="s">
        <v>6</v>
      </c>
      <c r="C8" s="57" t="s">
        <v>32</v>
      </c>
      <c r="D8" s="97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8">
        <f t="shared" si="1"/>
        <v>20093700</v>
      </c>
      <c r="AF8" s="92">
        <v>2383500</v>
      </c>
      <c r="AG8" s="92">
        <v>2836600</v>
      </c>
      <c r="AH8" s="92">
        <v>2292300</v>
      </c>
      <c r="AI8" s="92">
        <v>850200</v>
      </c>
      <c r="AJ8" s="92">
        <v>1404800</v>
      </c>
      <c r="AK8" s="92">
        <v>3046400</v>
      </c>
      <c r="AL8" s="92">
        <v>975500</v>
      </c>
      <c r="AM8" s="92">
        <v>4213800</v>
      </c>
      <c r="AN8" s="92">
        <v>2090600</v>
      </c>
      <c r="AO8" s="36"/>
      <c r="AP8" s="36"/>
      <c r="AQ8" s="36"/>
      <c r="AR8" s="36"/>
      <c r="AS8" s="36"/>
      <c r="AT8" s="36"/>
      <c r="AU8" s="71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>
      <c r="A9" s="30"/>
      <c r="B9" s="62" t="s">
        <v>7</v>
      </c>
      <c r="C9" s="63" t="s">
        <v>21</v>
      </c>
      <c r="D9" s="64"/>
      <c r="E9" s="65">
        <f>SUM(F9:N9)</f>
        <v>0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68"/>
      <c r="Q9" s="68"/>
      <c r="R9" s="68"/>
      <c r="S9" s="68"/>
      <c r="T9" s="69"/>
      <c r="U9" s="65">
        <f>SUM(V9:AD9)</f>
        <v>0</v>
      </c>
      <c r="V9" s="66"/>
      <c r="W9" s="66"/>
      <c r="X9" s="66"/>
      <c r="Y9" s="66"/>
      <c r="Z9" s="66"/>
      <c r="AA9" s="66"/>
      <c r="AB9" s="66"/>
      <c r="AC9" s="66"/>
      <c r="AD9" s="66"/>
      <c r="AE9" s="93">
        <f t="shared" si="1"/>
        <v>0</v>
      </c>
      <c r="AF9" s="94">
        <f>SUM(AF10:AF18)</f>
        <v>0</v>
      </c>
      <c r="AG9" s="94">
        <f t="shared" ref="AG9:AN9" si="2">SUM(AG10:AG18)</f>
        <v>0</v>
      </c>
      <c r="AH9" s="94">
        <f t="shared" si="2"/>
        <v>0</v>
      </c>
      <c r="AI9" s="94">
        <f t="shared" si="2"/>
        <v>0</v>
      </c>
      <c r="AJ9" s="94">
        <f t="shared" si="2"/>
        <v>0</v>
      </c>
      <c r="AK9" s="94">
        <f t="shared" si="2"/>
        <v>0</v>
      </c>
      <c r="AL9" s="94">
        <f t="shared" si="2"/>
        <v>0</v>
      </c>
      <c r="AM9" s="94">
        <f t="shared" si="2"/>
        <v>0</v>
      </c>
      <c r="AN9" s="94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80" customFormat="1" ht="55.5" hidden="1" customHeight="1">
      <c r="A10" s="72"/>
      <c r="B10" s="73" t="s">
        <v>25</v>
      </c>
      <c r="C10" s="70" t="s">
        <v>24</v>
      </c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8"/>
      <c r="S10" s="78"/>
      <c r="T10" s="79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91">
        <f t="shared" si="1"/>
        <v>0</v>
      </c>
      <c r="AF10" s="92"/>
      <c r="AG10" s="95"/>
      <c r="AH10" s="95"/>
      <c r="AI10" s="95"/>
      <c r="AJ10" s="95"/>
      <c r="AK10" s="95"/>
      <c r="AL10" s="95"/>
      <c r="AM10" s="95"/>
      <c r="AN10" s="95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</row>
    <row r="11" spans="1:145" s="80" customFormat="1" ht="51" hidden="1" customHeight="1">
      <c r="A11" s="72"/>
      <c r="B11" s="73" t="s">
        <v>27</v>
      </c>
      <c r="C11" s="83" t="s">
        <v>29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>SUM(AF11:AN11)</f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36.75" hidden="1" customHeight="1">
      <c r="A12" s="72"/>
      <c r="B12" s="73" t="s">
        <v>28</v>
      </c>
      <c r="C12" s="83" t="s">
        <v>34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1"/>
        <v>0</v>
      </c>
      <c r="AF12" s="92"/>
      <c r="AG12" s="92"/>
      <c r="AH12" s="92"/>
      <c r="AI12" s="92"/>
      <c r="AJ12" s="92"/>
      <c r="AK12" s="92"/>
      <c r="AL12" s="92"/>
      <c r="AM12" s="96"/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47.25" hidden="1" customHeight="1">
      <c r="A13" s="72"/>
      <c r="B13" s="73"/>
      <c r="C13" s="83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132.75" hidden="1" customHeight="1">
      <c r="A14" s="72"/>
      <c r="B14" s="73"/>
      <c r="C14" s="83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181.95" hidden="1" customHeight="1">
      <c r="A15" s="72"/>
      <c r="B15" s="73"/>
      <c r="C15" s="90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103.2" hidden="1" customHeight="1">
      <c r="A16" s="72"/>
      <c r="B16" s="73"/>
      <c r="C16" s="8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71"/>
      <c r="AP16" s="71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03.2" hidden="1" customHeight="1">
      <c r="A17" s="72"/>
      <c r="B17" s="73"/>
      <c r="C17" s="83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71"/>
      <c r="AP17" s="71"/>
      <c r="AQ17" s="89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64.2" hidden="1" customHeight="1">
      <c r="A18" s="72"/>
      <c r="B18" s="73"/>
      <c r="C18" s="83"/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71"/>
      <c r="AP18" s="71"/>
      <c r="AQ18" s="8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29" customFormat="1" ht="46.5" customHeight="1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200000000000003" hidden="1" customHeight="1">
      <c r="B20" s="84"/>
      <c r="C20" s="26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200000000000003" hidden="1" customHeight="1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8">
        <f>AE21*AF20*12-AF23</f>
        <v>273310.63199999998</v>
      </c>
      <c r="AG21" s="88">
        <f>AE21*AG20*12-AG23</f>
        <v>387654.87600000005</v>
      </c>
      <c r="AH21" s="88">
        <f>AH20*AE21*12-AH23</f>
        <v>175699.69199999998</v>
      </c>
      <c r="AI21" s="88">
        <f>AE21*AI20*12-AI23</f>
        <v>180347.83200000002</v>
      </c>
      <c r="AJ21" s="88">
        <f>AE21*AJ20*12-AJ23</f>
        <v>299340.21600000001</v>
      </c>
      <c r="AK21" s="88">
        <f>AE21*12*AK20-AK23</f>
        <v>298410.58799999999</v>
      </c>
      <c r="AL21" s="88">
        <f>AE21*AL20*12-AL23</f>
        <v>190573.74</v>
      </c>
      <c r="AM21" s="88">
        <f>AE21*AM20*12-AM23</f>
        <v>283536.54000000004</v>
      </c>
      <c r="AN21" s="88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6" hidden="1">
      <c r="B22" s="84"/>
      <c r="C22" s="26" t="s">
        <v>26</v>
      </c>
      <c r="D22" s="8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200000000000003" hidden="1" customHeight="1">
      <c r="B23" s="84"/>
      <c r="C23" s="26"/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6" hidden="1">
      <c r="B25" s="58"/>
      <c r="C25" s="3"/>
      <c r="AE25" s="75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58"/>
      <c r="C27" s="3"/>
    </row>
    <row r="28" spans="1:145">
      <c r="B28" s="58"/>
      <c r="C28" s="3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2021</vt:lpstr>
      <vt:lpstr>2022</vt:lpstr>
      <vt:lpstr>2023</vt:lpstr>
      <vt:lpstr>Лист1</vt:lpstr>
      <vt:lpstr>'2021'!Область_печати</vt:lpstr>
      <vt:lpstr>'2022'!Область_печати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2020-11-11T03:03:57Z</dcterms:modified>
</cp:coreProperties>
</file>