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r:id="rId2"/>
    <sheet name="Лист1" sheetId="4" r:id="rId3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F19" i="2"/>
  <c r="F20"/>
  <c r="F16"/>
  <c r="F26"/>
  <c r="H25" i="3" l="1"/>
  <c r="E25"/>
  <c r="D24" i="2"/>
  <c r="D20"/>
  <c r="D19"/>
  <c r="D16"/>
  <c r="F30" i="3"/>
  <c r="F32" s="1"/>
  <c r="F36" s="1"/>
  <c r="F24"/>
  <c r="C30"/>
  <c r="C32" s="1"/>
  <c r="C36" s="1"/>
  <c r="C24"/>
  <c r="G30"/>
  <c r="H30"/>
  <c r="E30"/>
  <c r="D28" i="2" l="1"/>
  <c r="D32" s="1"/>
  <c r="D30" i="3"/>
  <c r="F28" i="2"/>
  <c r="F32" s="1"/>
  <c r="G31" i="3"/>
  <c r="G29"/>
  <c r="G28"/>
  <c r="G27"/>
  <c r="G26"/>
  <c r="G25"/>
  <c r="G23"/>
  <c r="G22"/>
  <c r="G21"/>
  <c r="G20"/>
  <c r="G19"/>
  <c r="G18"/>
  <c r="G17"/>
  <c r="G16"/>
  <c r="G15"/>
  <c r="G14"/>
  <c r="E20" i="2" l="1"/>
  <c r="H24" i="3"/>
  <c r="G24" s="1"/>
  <c r="E24"/>
  <c r="G32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<sst xmlns="http://schemas.openxmlformats.org/spreadsheetml/2006/main" count="107" uniqueCount="65">
  <si>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</si>
  <si>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</si>
  <si>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</si>
  <si>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</si>
  <si>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</si>
  <si>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</si>
  <si>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</si>
  <si>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</si>
  <si>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</si>
  <si>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</si>
  <si>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</si>
  <si>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</si>
  <si>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</si>
  <si>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</si>
  <si>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</si>
  <si>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</si>
  <si>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</si>
  <si>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</si>
  <si>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</si>
  <si>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</si>
  <si>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</si>
  <si>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</si>
  <si>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</si>
  <si>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</si>
  <si>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</si>
  <si>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</si>
  <si>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</si>
  <si>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</si>
  <si>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</si>
  <si>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</si>
  <si>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</si>
  <si>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</si>
  <si>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</si>
  <si>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</si>
  <si>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</si>
  <si>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</si>
  <si>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</si>
  <si>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</si>
  <si>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</si>
  <si>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</si>
  <si>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</si>
  <si>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</si>
  <si>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</si>
  <si>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</si>
  <si>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</si>
  <si>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</si>
  <si>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</si>
  <si>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</si>
  <si>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</si>
  <si>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</si>
  <si>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</si>
  <si>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</si>
  <si>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</si>
  <si>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</si>
  <si>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</si>
  <si>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</si>
  <si>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</si>
  <si>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</si>
  <si>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</si>
  <si>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</si>
  <si>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</si>
  <si>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</si>
  <si>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</si>
  <si>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Приложение 4</t>
  </si>
  <si>
    <t>Приложение 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</si>
</sst>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topLeftCell="A13" zoomScale="95" zoomScaleSheetLayoutView="95" workbookViewId="0">
      <selection activeCell="F20" sqref="F20"/>
    </sheetView>
  </sheetViews>
  <sheetFormatPr defaultColWidth="8.85546875" defaultRowHeight="15"/>
  <cols>
    <col min="1" max="1" width="5.5703125" style="2" customWidth="1"/>
    <col min="2" max="2" width="9.140625" style="2"/>
    <col min="3" max="3" width="54.28515625" style="2" customWidth="1"/>
    <col min="4" max="4" width="21.7109375" style="2" hidden="1" customWidth="1"/>
    <col min="5" max="5" width="22.140625" style="2" customWidth="1"/>
    <col min="6" max="6" width="23.42578125" style="2" customWidth="1"/>
    <col min="7" max="7" width="16" style="2" customWidth="1"/>
    <col min="8" max="16384" width="8.85546875" style="2"/>
  </cols>
  <sheetData>
    <row r="1" spans="2:6" ht="14.25" customHeight="1">
      <c r="D1" s="22" t="s">
        <v>63</v>
      </c>
      <c r="E1" s="22"/>
      <c r="F1" s="22"/>
    </row>
    <row r="2" spans="2:6" ht="14.25" customHeight="1">
      <c r="D2" s="22" t="s">
        <v>62</v>
      </c>
      <c r="E2" s="22"/>
      <c r="F2" s="22"/>
    </row>
    <row r="3" spans="2:6" ht="14.25" customHeight="1">
      <c r="D3" s="22" t="s">
        <v>53</v>
      </c>
      <c r="E3" s="22"/>
      <c r="F3" s="22"/>
    </row>
    <row r="4" spans="2:6" ht="14.25" customHeight="1">
      <c r="D4" s="22" t="s">
        <v>54</v>
      </c>
      <c r="E4" s="22"/>
      <c r="F4" s="22"/>
    </row>
    <row r="5" spans="2:6" ht="14.25" customHeight="1">
      <c r="D5" s="22" t="s">
        <v>55</v>
      </c>
      <c r="E5" s="22"/>
      <c r="F5" s="22"/>
    </row>
    <row r="6" spans="2:6" ht="14.25" customHeight="1">
      <c r="C6" s="16" t="s">
        <v>50</v>
      </c>
      <c r="D6" s="16"/>
      <c r="E6" s="16"/>
      <c r="F6" s="16"/>
    </row>
    <row r="7" spans="2:6" ht="14.25" customHeight="1">
      <c r="B7" s="17" t="s">
        <v>20</v>
      </c>
      <c r="C7" s="17"/>
      <c r="D7" s="17"/>
      <c r="E7" s="17"/>
      <c r="F7" s="17"/>
    </row>
    <row r="8" spans="2:6" ht="16.5" customHeight="1">
      <c r="B8" s="17" t="s">
        <v>22</v>
      </c>
      <c r="C8" s="17"/>
      <c r="D8" s="17"/>
      <c r="E8" s="17"/>
      <c r="F8" s="17"/>
    </row>
    <row r="9" spans="2:6" ht="12.75" customHeight="1">
      <c r="B9" s="17" t="s">
        <v>23</v>
      </c>
      <c r="C9" s="17"/>
      <c r="D9" s="17"/>
      <c r="E9" s="17"/>
      <c r="F9" s="17"/>
    </row>
    <row r="10" spans="2:6" ht="29.25" customHeight="1">
      <c r="B10" s="18" t="s">
        <v>24</v>
      </c>
      <c r="C10" s="18"/>
      <c r="D10" s="18"/>
      <c r="E10" s="18"/>
      <c r="F10" s="18"/>
    </row>
    <row r="11" spans="2:6" ht="18.75" customHeight="1">
      <c r="B11" s="19" t="s">
        <v>8</v>
      </c>
      <c r="C11" s="19"/>
      <c r="D11" s="19"/>
      <c r="E11" s="19"/>
      <c r="F11" s="19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7">
        <v>3335332.63</v>
      </c>
      <c r="E14" s="14">
        <f t="shared" ref="E14:E26" si="0">F14-D14</f>
        <v>501721.37000000011</v>
      </c>
      <c r="F14" s="14">
        <v>3837054</v>
      </c>
    </row>
    <row r="15" spans="2:6" ht="66" customHeight="1">
      <c r="B15" s="10" t="s">
        <v>3</v>
      </c>
      <c r="C15" s="11" t="s">
        <v>30</v>
      </c>
      <c r="D15" s="7">
        <v>287030.64</v>
      </c>
      <c r="E15" s="14">
        <f t="shared" si="0"/>
        <v>0</v>
      </c>
      <c r="F15" s="14">
        <v>287030.64</v>
      </c>
    </row>
    <row r="16" spans="2:6" ht="30" customHeight="1">
      <c r="B16" s="10" t="s">
        <v>4</v>
      </c>
      <c r="C16" s="11" t="s">
        <v>31</v>
      </c>
      <c r="D16" s="7">
        <f>35796493.52+2000000+114203+27156</f>
        <v>37937852.520000003</v>
      </c>
      <c r="E16" s="14">
        <f t="shared" si="0"/>
        <v>10576954.199999996</v>
      </c>
      <c r="F16" s="14">
        <f>48054806.72+460000</f>
        <v>48514806.719999999</v>
      </c>
    </row>
    <row r="17" spans="2:6" ht="48" customHeight="1">
      <c r="B17" s="10" t="s">
        <v>5</v>
      </c>
      <c r="C17" s="11" t="s">
        <v>32</v>
      </c>
      <c r="D17" s="7">
        <v>148058</v>
      </c>
      <c r="E17" s="14">
        <f t="shared" si="0"/>
        <v>0</v>
      </c>
      <c r="F17" s="14">
        <v>148058</v>
      </c>
    </row>
    <row r="18" spans="2:6" ht="63.75" customHeight="1">
      <c r="B18" s="10" t="s">
        <v>41</v>
      </c>
      <c r="C18" s="11" t="s">
        <v>33</v>
      </c>
      <c r="D18" s="7">
        <v>722328.2</v>
      </c>
      <c r="E18" s="14">
        <f t="shared" si="0"/>
        <v>550779.5</v>
      </c>
      <c r="F18" s="14">
        <v>1273107.7</v>
      </c>
    </row>
    <row r="19" spans="2:6" ht="48" customHeight="1">
      <c r="B19" s="10" t="s">
        <v>42</v>
      </c>
      <c r="C19" s="11" t="s">
        <v>52</v>
      </c>
      <c r="D19" s="7">
        <f>43377712.71-22177+56100+150115+148102+46539+18876</f>
        <v>43775267.710000001</v>
      </c>
      <c r="E19" s="14">
        <f t="shared" si="0"/>
        <v>8125481</v>
      </c>
      <c r="F19" s="14">
        <f>51216034.71+684714</f>
        <v>51900748.710000001</v>
      </c>
    </row>
    <row r="20" spans="2:6" ht="33" customHeight="1">
      <c r="B20" s="10" t="s">
        <v>43</v>
      </c>
      <c r="C20" s="11" t="s">
        <v>35</v>
      </c>
      <c r="D20" s="7">
        <f>737168614.99-211170+129321+35100+2775000</f>
        <v>739896865.99000001</v>
      </c>
      <c r="E20" s="14">
        <f t="shared" si="0"/>
        <v>21136826.460000038</v>
      </c>
      <c r="F20" s="14">
        <f>761648402.45-583110-31600</f>
        <v>761033692.45000005</v>
      </c>
    </row>
    <row r="21" spans="2:6" ht="31.5" customHeight="1">
      <c r="B21" s="10" t="s">
        <v>44</v>
      </c>
      <c r="C21" s="11" t="s">
        <v>36</v>
      </c>
      <c r="D21" s="7">
        <v>76325436.959999993</v>
      </c>
      <c r="E21" s="14">
        <f t="shared" si="0"/>
        <v>2678300</v>
      </c>
      <c r="F21" s="14">
        <v>79003736.959999993</v>
      </c>
    </row>
    <row r="22" spans="2:6" ht="46.5" customHeight="1">
      <c r="B22" s="10" t="s">
        <v>45</v>
      </c>
      <c r="C22" s="11" t="s">
        <v>37</v>
      </c>
      <c r="D22" s="7">
        <v>26030564.5</v>
      </c>
      <c r="E22" s="14">
        <f t="shared" si="0"/>
        <v>1245733</v>
      </c>
      <c r="F22" s="14">
        <v>27276297.5</v>
      </c>
    </row>
    <row r="23" spans="2:6" ht="34.5" customHeight="1">
      <c r="B23" s="10" t="s">
        <v>46</v>
      </c>
      <c r="C23" s="11" t="s">
        <v>49</v>
      </c>
      <c r="D23" s="7">
        <v>864498</v>
      </c>
      <c r="E23" s="14">
        <f t="shared" si="0"/>
        <v>-8700</v>
      </c>
      <c r="F23" s="14">
        <v>855798</v>
      </c>
    </row>
    <row r="24" spans="2:6" ht="49.5" customHeight="1">
      <c r="B24" s="10" t="s">
        <v>47</v>
      </c>
      <c r="C24" s="11" t="s">
        <v>39</v>
      </c>
      <c r="D24" s="7">
        <f>11617811.02+211170+20000</f>
        <v>11848981.02</v>
      </c>
      <c r="E24" s="14">
        <f t="shared" si="0"/>
        <v>920056.24000000022</v>
      </c>
      <c r="F24" s="14">
        <v>12769037.26</v>
      </c>
    </row>
    <row r="25" spans="2:6" ht="49.5" customHeight="1">
      <c r="B25" s="10" t="s">
        <v>48</v>
      </c>
      <c r="C25" s="11" t="s">
        <v>40</v>
      </c>
      <c r="D25" s="7">
        <v>2000000</v>
      </c>
      <c r="E25" s="14">
        <f t="shared" si="0"/>
        <v>300000</v>
      </c>
      <c r="F25" s="14">
        <v>2300000</v>
      </c>
    </row>
    <row r="26" spans="2:6" ht="18" customHeight="1">
      <c r="B26" s="10"/>
      <c r="C26" s="11" t="s">
        <v>6</v>
      </c>
      <c r="D26" s="7">
        <v>22378545.129999999</v>
      </c>
      <c r="E26" s="14">
        <f t="shared" si="0"/>
        <v>1158623</v>
      </c>
      <c r="F26" s="14">
        <f>23997168.13-460000</f>
        <v>23537168.129999999</v>
      </c>
    </row>
    <row r="27" spans="2:6" ht="19.5" hidden="1" customHeight="1">
      <c r="B27" s="10"/>
      <c r="C27" s="11" t="s">
        <v>9</v>
      </c>
      <c r="D27" s="7">
        <v>0</v>
      </c>
      <c r="E27" s="14">
        <f t="shared" ref="E27" si="1">F27-D27</f>
        <v>0</v>
      </c>
      <c r="F27" s="14">
        <v>0</v>
      </c>
    </row>
    <row r="28" spans="2:6" ht="19.5" customHeight="1">
      <c r="B28" s="20" t="s">
        <v>7</v>
      </c>
      <c r="C28" s="21"/>
      <c r="D28" s="8">
        <f>D14+D15+D16+D17+D18+D19+D20+D21+D22+D23+D24+D25+D26+D27</f>
        <v>965550761.30000007</v>
      </c>
      <c r="E28" s="15">
        <f>E14+E15+E16+E17+E18+E19+E20+E21+E22+E23+E24+E25+E26+E27</f>
        <v>47185774.770000033</v>
      </c>
      <c r="F28" s="15">
        <f>F14+F15+F16+F17+F18+F19+F20+F21+F22+F23+F24+F25+F26+F27</f>
        <v>1012736536.0700001</v>
      </c>
    </row>
    <row r="29" spans="2:6">
      <c r="D29" s="5"/>
      <c r="E29" s="5"/>
      <c r="F29" s="5"/>
    </row>
    <row r="30" spans="2:6">
      <c r="D30" s="13">
        <v>965550761.29999995</v>
      </c>
      <c r="E30" s="5"/>
      <c r="F30" s="5"/>
    </row>
    <row r="31" spans="2:6">
      <c r="D31" s="13"/>
      <c r="E31" s="5"/>
      <c r="F31" s="5"/>
    </row>
    <row r="32" spans="2:6" hidden="1">
      <c r="D32" s="13">
        <f>D30-D28</f>
        <v>0</v>
      </c>
      <c r="E32" s="5"/>
      <c r="F32" s="13">
        <f>F30-F28</f>
        <v>-1012736536.0700001</v>
      </c>
    </row>
  </sheetData>
  <mergeCells count="12">
    <mergeCell ref="D1:F1"/>
    <mergeCell ref="D2:F2"/>
    <mergeCell ref="D3:F3"/>
    <mergeCell ref="D4:F4"/>
    <mergeCell ref="D5:F5"/>
    <mergeCell ref="C6:F6"/>
    <mergeCell ref="B7:F7"/>
    <mergeCell ref="B10:F10"/>
    <mergeCell ref="B11:F11"/>
    <mergeCell ref="B28:C28"/>
    <mergeCell ref="B8:F8"/>
    <mergeCell ref="B9:F9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1" zoomScaleSheetLayoutView="91" workbookViewId="0">
      <selection activeCell="D23" sqref="D23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4.5703125" style="2" hidden="1" customWidth="1"/>
    <col min="4" max="4" width="15" style="2" customWidth="1"/>
    <col min="5" max="5" width="16" style="2" customWidth="1"/>
    <col min="6" max="6" width="14.85546875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22" t="s">
        <v>64</v>
      </c>
      <c r="F1" s="22"/>
      <c r="G1" s="22"/>
      <c r="H1" s="22"/>
    </row>
    <row r="2" spans="1:10">
      <c r="D2" s="12"/>
      <c r="E2" s="22" t="s">
        <v>62</v>
      </c>
      <c r="F2" s="22"/>
      <c r="G2" s="22"/>
      <c r="H2" s="22"/>
    </row>
    <row r="3" spans="1:10">
      <c r="D3" s="22" t="s">
        <v>53</v>
      </c>
      <c r="E3" s="22"/>
      <c r="F3" s="22"/>
      <c r="G3" s="22"/>
      <c r="H3" s="22"/>
    </row>
    <row r="4" spans="1:10">
      <c r="D4" s="22" t="s">
        <v>54</v>
      </c>
      <c r="E4" s="22"/>
      <c r="F4" s="22"/>
      <c r="G4" s="22"/>
      <c r="H4" s="22"/>
    </row>
    <row r="5" spans="1:10">
      <c r="D5" s="22" t="s">
        <v>55</v>
      </c>
      <c r="E5" s="22"/>
      <c r="F5" s="22"/>
      <c r="G5" s="22"/>
      <c r="H5" s="22"/>
    </row>
    <row r="6" spans="1:10" ht="14.25" customHeight="1">
      <c r="B6" s="16" t="s">
        <v>51</v>
      </c>
      <c r="C6" s="16"/>
      <c r="D6" s="16"/>
      <c r="E6" s="16"/>
      <c r="F6" s="16"/>
      <c r="G6" s="16"/>
      <c r="H6" s="16"/>
    </row>
    <row r="7" spans="1:10" ht="15" customHeight="1">
      <c r="A7" s="17" t="s">
        <v>21</v>
      </c>
      <c r="B7" s="17"/>
      <c r="C7" s="17"/>
      <c r="D7" s="17"/>
      <c r="E7" s="17"/>
      <c r="F7" s="17"/>
      <c r="G7" s="17"/>
      <c r="H7" s="17"/>
      <c r="I7" s="1"/>
      <c r="J7" s="1"/>
    </row>
    <row r="8" spans="1:10" ht="15" customHeight="1">
      <c r="A8" s="17" t="s">
        <v>22</v>
      </c>
      <c r="B8" s="17"/>
      <c r="C8" s="17"/>
      <c r="D8" s="17"/>
      <c r="E8" s="17"/>
      <c r="F8" s="17"/>
      <c r="G8" s="17"/>
      <c r="H8" s="17"/>
      <c r="I8" s="1"/>
      <c r="J8" s="1"/>
    </row>
    <row r="9" spans="1:10" ht="15.75" customHeight="1">
      <c r="A9" s="17" t="s">
        <v>23</v>
      </c>
      <c r="B9" s="17"/>
      <c r="C9" s="17"/>
      <c r="D9" s="17"/>
      <c r="E9" s="17"/>
      <c r="F9" s="17"/>
      <c r="G9" s="17"/>
      <c r="H9" s="17"/>
      <c r="I9" s="1"/>
      <c r="J9" s="1"/>
    </row>
    <row r="10" spans="1:10" ht="25.5" customHeight="1">
      <c r="A10" s="18" t="s">
        <v>25</v>
      </c>
      <c r="B10" s="18"/>
      <c r="C10" s="18"/>
      <c r="D10" s="18"/>
      <c r="E10" s="18"/>
      <c r="F10" s="18"/>
      <c r="G10" s="18"/>
      <c r="H10" s="18"/>
    </row>
    <row r="11" spans="1:10" ht="18.75" customHeight="1">
      <c r="A11" s="19" t="s">
        <v>8</v>
      </c>
      <c r="B11" s="19"/>
      <c r="C11" s="19"/>
      <c r="D11" s="19"/>
      <c r="E11" s="19"/>
      <c r="F11" s="19"/>
      <c r="G11" s="19"/>
      <c r="H11" s="19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7.25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47.25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>
      <c r="A25" s="10" t="s">
        <v>44</v>
      </c>
      <c r="B25" s="11" t="s">
        <v>36</v>
      </c>
      <c r="C25" s="7">
        <v>50163100</v>
      </c>
      <c r="D25" s="7">
        <f t="shared" si="0"/>
        <v>1776287.5799999982</v>
      </c>
      <c r="E25" s="7">
        <f>50163100+1776287.58</f>
        <v>51939387.579999998</v>
      </c>
      <c r="F25" s="7">
        <v>50163100</v>
      </c>
      <c r="G25" s="7">
        <f t="shared" si="1"/>
        <v>1776287.5799999982</v>
      </c>
      <c r="H25" s="7">
        <f>50163100+1776287.58</f>
        <v>51939387.579999998</v>
      </c>
    </row>
    <row r="26" spans="1:9" ht="47.25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>
      <c r="A32" s="23" t="s">
        <v>7</v>
      </c>
      <c r="B32" s="24"/>
      <c r="C32" s="8">
        <f t="shared" ref="C32" si="2">C14+C16+C18+C20+C30+C31+C15+C17+C19+C21+C22+C23+C24+C25+C26+C27+C28+C29</f>
        <v>739381178</v>
      </c>
      <c r="D32" s="8">
        <f t="shared" ref="D32:H32" si="3">D14+D16+D18+D20+D30+D31+D15+D17+D19+D21+D22+D23+D24+D25+D26+D27+D28+D29</f>
        <v>1776287.5799999982</v>
      </c>
      <c r="E32" s="8">
        <f t="shared" si="3"/>
        <v>741157465.58000004</v>
      </c>
      <c r="F32" s="8">
        <f t="shared" ref="F32" si="4">F14+F16+F18+F20+F30+F31+F15+F17+F19+F21+F22+F23+F24+F25+F26+F27+F28+F29</f>
        <v>572280945</v>
      </c>
      <c r="G32" s="8">
        <f t="shared" ref="G32" si="5">G14+G16+G18+G20+G30+G31+G15+G17+G19+G21+G22+G23+G24+G25+G26+G27+G28+G29</f>
        <v>1776287.5799999982</v>
      </c>
      <c r="H32" s="8">
        <f t="shared" si="3"/>
        <v>574057232.58000004</v>
      </c>
    </row>
    <row r="34" spans="3:8">
      <c r="C34" s="5">
        <v>739381178</v>
      </c>
      <c r="D34" s="5"/>
      <c r="E34" s="5"/>
      <c r="F34" s="5">
        <v>572280945</v>
      </c>
      <c r="G34" s="5"/>
      <c r="H34" s="5"/>
    </row>
    <row r="35" spans="3:8">
      <c r="C35" s="5"/>
      <c r="D35" s="5"/>
      <c r="E35" s="5"/>
      <c r="F35" s="5"/>
      <c r="G35" s="5"/>
      <c r="H35" s="5"/>
    </row>
    <row r="36" spans="3:8">
      <c r="C36" s="5">
        <f>C34-C32</f>
        <v>0</v>
      </c>
      <c r="D36" s="5"/>
      <c r="E36" s="5"/>
      <c r="F36" s="5">
        <f>F34-F32</f>
        <v>0</v>
      </c>
      <c r="G36" s="5"/>
      <c r="H36" s="5"/>
    </row>
    <row r="37" spans="3:8">
      <c r="C37" s="5"/>
      <c r="D37" s="5"/>
      <c r="E37" s="5"/>
      <c r="F37" s="5"/>
      <c r="G37" s="5"/>
      <c r="H37" s="5"/>
    </row>
    <row r="38" spans="3:8">
      <c r="C38" s="5"/>
      <c r="D38" s="5"/>
      <c r="E38" s="5"/>
      <c r="F38" s="5"/>
      <c r="G38" s="5"/>
      <c r="H38" s="5"/>
    </row>
  </sheetData>
  <mergeCells count="12">
    <mergeCell ref="D5:H5"/>
    <mergeCell ref="E1:H1"/>
    <mergeCell ref="E2:H2"/>
    <mergeCell ref="D3:H3"/>
    <mergeCell ref="D4:H4"/>
    <mergeCell ref="A32:B32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2019г</vt:lpstr>
      <vt:lpstr>2020-2021гг</vt:lpstr>
      <vt:lpstr>Лист1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2019-10-22T08:25:04Z</dcterms:modified>
</cp:coreProperties>
</file>