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230"/>
  </bookViews>
  <sheets>
    <sheet name="2020г" sheetId="2" r:id="rId1"/>
    <sheet name="2021-2022гг" sheetId="3" r:id="rId2"/>
  </sheets>
  <definedNames>
    <definedName name="_xlnm.Print_Area" localSheetId="0">'2020г'!$A$1:$F$34</definedName>
    <definedName name="_xlnm.Print_Area" localSheetId="1">'2021-2022гг'!$A$1:$H$28</definedName>
  </definedNames>
  <calcPr calcId="124519"/>
</workbook>
</file>

<file path=xl/calcChain.xml><?xml version="1.0" encoding="utf-8"?>
<calcChain xmlns="http://schemas.openxmlformats.org/spreadsheetml/2006/main">
  <c r="F23" i="2"/>
  <c r="F27"/>
  <c r="F20" i="3"/>
  <c r="F16"/>
  <c r="C20"/>
  <c r="C16"/>
  <c r="C28" s="1"/>
  <c r="D27" i="2"/>
  <c r="D23"/>
  <c r="D22"/>
  <c r="D21"/>
  <c r="D20"/>
  <c r="H20" i="3"/>
  <c r="E20"/>
  <c r="H16"/>
  <c r="E16"/>
  <c r="H28"/>
  <c r="F28"/>
  <c r="E28"/>
  <c r="D29" i="2" l="1"/>
  <c r="F32" i="3" l="1"/>
  <c r="C32"/>
  <c r="G26"/>
  <c r="D33" i="2" l="1"/>
  <c r="D26" i="3"/>
  <c r="F29" i="2"/>
  <c r="F33" s="1"/>
  <c r="G27" i="3"/>
  <c r="G25"/>
  <c r="G24"/>
  <c r="G23"/>
  <c r="G22"/>
  <c r="G21"/>
  <c r="G19"/>
  <c r="G18"/>
  <c r="G17"/>
  <c r="G16"/>
  <c r="G15"/>
  <c r="G14"/>
  <c r="E21" i="2" l="1"/>
  <c r="G20" i="3"/>
  <c r="G28" s="1"/>
  <c r="D27"/>
  <c r="D25"/>
  <c r="D24"/>
  <c r="D23"/>
  <c r="D22"/>
  <c r="D21"/>
  <c r="D20"/>
  <c r="D19"/>
  <c r="D18"/>
  <c r="D17"/>
  <c r="D16"/>
  <c r="D15"/>
  <c r="D14"/>
  <c r="E15" i="2"/>
  <c r="E16"/>
  <c r="E17"/>
  <c r="E18"/>
  <c r="E19"/>
  <c r="E20"/>
  <c r="E22"/>
  <c r="E23"/>
  <c r="E24"/>
  <c r="E25"/>
  <c r="E26"/>
  <c r="E27"/>
  <c r="E28"/>
  <c r="D28" i="3" l="1"/>
  <c r="E29" i="2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<sst xmlns="http://schemas.openxmlformats.org/spreadsheetml/2006/main" count="100" uniqueCount="61">
  <si>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</si>
  <si>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</si>
  <si>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</si>
  <si>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</si>
  <si>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</si>
  <si>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</si>
  <si>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</si>
  <si>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</si>
  <si>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</si>
  <si>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</si>
  <si>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</si>
  <si>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</si>
  <si>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</si>
  <si>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</si>
  <si>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</si>
  <si>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</si>
  <si>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</si>
  <si>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</si>
  <si>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</si>
  <si>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</si>
  <si>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</si>
  <si>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</si>
  <si>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</si>
  <si>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</si>
  <si>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</si>
  <si>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</si>
  <si>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</si>
  <si>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</si>
  <si>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</si>
  <si>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</si>
  <si>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</si>
  <si>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</si>
  <si>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</si>
  <si>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</si>
  <si>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</si>
  <si>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</si>
  <si>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</si>
  <si>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</si>
  <si>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</si>
  <si>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</si>
  <si>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</si>
  <si>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</si>
  <si>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</si>
  <si>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</si>
  <si>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</si>
  <si>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</si>
  <si>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</si>
  <si>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</si>
  <si>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 xml:space="preserve"> Распределение бюджетных ассигнований местного бюджета  на реализацию муниципальных программ  на 2020  год</t>
  </si>
  <si>
    <t xml:space="preserve"> образования "Усть-Коксинский район" на 2020 год
</t>
  </si>
  <si>
    <t xml:space="preserve"> и плановый период 2021 и 2022 годов"
</t>
  </si>
  <si>
    <t xml:space="preserve"> на 2020 год и плановый период 2021 и 2022 годов"</t>
  </si>
  <si>
    <t>2022г</t>
  </si>
  <si>
    <t>Изменения на 2022 год (+;-)</t>
  </si>
  <si>
    <t>Итого с учетом изменений на  2022 год</t>
  </si>
  <si>
    <t xml:space="preserve"> Распределение бюджетных ассигнований местного бюджета  на реализацию муниципальных программ  на 2021-2022 годы</t>
  </si>
  <si>
    <t>Приложение 10</t>
  </si>
  <si>
    <t>Приложение 11</t>
  </si>
  <si>
    <t>Муниципальная программа "Повышение систем жизнеобеспечения МО "Усть-Коксинский район" Республики Алтай"</t>
  </si>
  <si>
    <t>Приложение5</t>
  </si>
  <si>
    <t>Приложение 6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</si>
</sst>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view="pageBreakPreview" topLeftCell="A16" zoomScale="95" zoomScaleSheetLayoutView="95" workbookViewId="0">
      <selection activeCell="F23" sqref="F23"/>
    </sheetView>
  </sheetViews>
  <sheetFormatPr defaultColWidth="8.85546875" defaultRowHeight="15"/>
  <cols>
    <col min="1" max="1" width="5.28515625" style="2" customWidth="1"/>
    <col min="2" max="2" width="9.140625" style="2"/>
    <col min="3" max="3" width="54.85546875" style="2" customWidth="1"/>
    <col min="4" max="4" width="19" style="2" hidden="1" customWidth="1"/>
    <col min="5" max="5" width="18.85546875" style="2" customWidth="1"/>
    <col min="6" max="6" width="23.28515625" style="2" customWidth="1"/>
    <col min="7" max="7" width="16" style="2" customWidth="1"/>
    <col min="8" max="16384" width="8.85546875" style="2"/>
  </cols>
  <sheetData>
    <row r="1" spans="2:6">
      <c r="D1" s="24" t="s">
        <v>59</v>
      </c>
      <c r="E1" s="24"/>
      <c r="F1" s="24"/>
    </row>
    <row r="2" spans="2:6">
      <c r="D2" s="24" t="s">
        <v>47</v>
      </c>
      <c r="E2" s="24"/>
      <c r="F2" s="24"/>
    </row>
    <row r="3" spans="2:6">
      <c r="D3" s="24" t="s">
        <v>39</v>
      </c>
      <c r="E3" s="24"/>
      <c r="F3" s="24"/>
    </row>
    <row r="4" spans="2:6">
      <c r="D4" s="24" t="s">
        <v>40</v>
      </c>
      <c r="E4" s="24"/>
      <c r="F4" s="24"/>
    </row>
    <row r="5" spans="2:6">
      <c r="D5" s="24" t="s">
        <v>51</v>
      </c>
      <c r="E5" s="24"/>
      <c r="F5" s="24"/>
    </row>
    <row r="6" spans="2:6">
      <c r="C6" s="18" t="s">
        <v>56</v>
      </c>
      <c r="D6" s="18"/>
      <c r="E6" s="18"/>
      <c r="F6" s="18"/>
    </row>
    <row r="7" spans="2:6">
      <c r="B7" s="19" t="s">
        <v>13</v>
      </c>
      <c r="C7" s="19"/>
      <c r="D7" s="19"/>
      <c r="E7" s="19"/>
      <c r="F7" s="19"/>
    </row>
    <row r="8" spans="2:6">
      <c r="B8" s="19" t="s">
        <v>49</v>
      </c>
      <c r="C8" s="19"/>
      <c r="D8" s="19"/>
      <c r="E8" s="19"/>
      <c r="F8" s="19"/>
    </row>
    <row r="9" spans="2:6">
      <c r="B9" s="19" t="s">
        <v>50</v>
      </c>
      <c r="C9" s="19"/>
      <c r="D9" s="19"/>
      <c r="E9" s="19"/>
      <c r="F9" s="19"/>
    </row>
    <row r="10" spans="2:6">
      <c r="B10" s="16"/>
      <c r="C10" s="16"/>
      <c r="D10" s="16"/>
      <c r="E10" s="16"/>
      <c r="F10" s="16"/>
    </row>
    <row r="11" spans="2:6" ht="34.5" customHeight="1">
      <c r="B11" s="20" t="s">
        <v>48</v>
      </c>
      <c r="C11" s="20"/>
      <c r="D11" s="20"/>
      <c r="E11" s="20"/>
      <c r="F11" s="20"/>
    </row>
    <row r="12" spans="2:6">
      <c r="B12" s="21" t="s">
        <v>8</v>
      </c>
      <c r="C12" s="21"/>
      <c r="D12" s="21"/>
      <c r="E12" s="21"/>
      <c r="F12" s="21"/>
    </row>
    <row r="13" spans="2:6" ht="47.25">
      <c r="B13" s="9" t="s">
        <v>0</v>
      </c>
      <c r="C13" s="9" t="s">
        <v>1</v>
      </c>
      <c r="D13" s="9" t="s">
        <v>10</v>
      </c>
      <c r="E13" s="9" t="s">
        <v>11</v>
      </c>
      <c r="F13" s="9" t="s">
        <v>12</v>
      </c>
    </row>
    <row r="14" spans="2:6" ht="15.75">
      <c r="B14" s="10" t="s">
        <v>41</v>
      </c>
      <c r="C14" s="10" t="s">
        <v>42</v>
      </c>
      <c r="D14" s="10"/>
      <c r="E14" s="10" t="s">
        <v>43</v>
      </c>
      <c r="F14" s="10" t="s">
        <v>44</v>
      </c>
    </row>
    <row r="15" spans="2:6" ht="47.25">
      <c r="B15" s="10" t="s">
        <v>2</v>
      </c>
      <c r="C15" s="11" t="s">
        <v>18</v>
      </c>
      <c r="D15" s="14">
        <v>3434721</v>
      </c>
      <c r="E15" s="14">
        <f t="shared" ref="E15:E27" si="0">F15-D15</f>
        <v>0</v>
      </c>
      <c r="F15" s="14">
        <v>3434721</v>
      </c>
    </row>
    <row r="16" spans="2:6" ht="63">
      <c r="B16" s="10" t="s">
        <v>3</v>
      </c>
      <c r="C16" s="11" t="s">
        <v>19</v>
      </c>
      <c r="D16" s="14">
        <v>10101</v>
      </c>
      <c r="E16" s="14">
        <f t="shared" si="0"/>
        <v>563800</v>
      </c>
      <c r="F16" s="14">
        <v>573901</v>
      </c>
    </row>
    <row r="17" spans="2:6" ht="47.25">
      <c r="B17" s="10" t="s">
        <v>4</v>
      </c>
      <c r="C17" s="11" t="s">
        <v>58</v>
      </c>
      <c r="D17" s="14">
        <v>31892847.550000001</v>
      </c>
      <c r="E17" s="14">
        <f t="shared" si="0"/>
        <v>199950</v>
      </c>
      <c r="F17" s="14">
        <v>32092797.550000001</v>
      </c>
    </row>
    <row r="18" spans="2:6" ht="31.5">
      <c r="B18" s="10" t="s">
        <v>5</v>
      </c>
      <c r="C18" s="11" t="s">
        <v>20</v>
      </c>
      <c r="D18" s="14">
        <v>473698</v>
      </c>
      <c r="E18" s="14">
        <f t="shared" si="0"/>
        <v>44246</v>
      </c>
      <c r="F18" s="14">
        <v>517944</v>
      </c>
    </row>
    <row r="19" spans="2:6" ht="68.25" customHeight="1">
      <c r="B19" s="10" t="s">
        <v>29</v>
      </c>
      <c r="C19" s="11" t="s">
        <v>21</v>
      </c>
      <c r="D19" s="14">
        <v>180000</v>
      </c>
      <c r="E19" s="14">
        <f t="shared" si="0"/>
        <v>0</v>
      </c>
      <c r="F19" s="14">
        <v>180000</v>
      </c>
    </row>
    <row r="20" spans="2:6" ht="45.75" customHeight="1">
      <c r="B20" s="10" t="s">
        <v>30</v>
      </c>
      <c r="C20" s="11" t="s">
        <v>38</v>
      </c>
      <c r="D20" s="14">
        <f>47239576.63+20000+18000</f>
        <v>47277576.630000003</v>
      </c>
      <c r="E20" s="14">
        <f t="shared" si="0"/>
        <v>2478453</v>
      </c>
      <c r="F20" s="14">
        <v>49756029.630000003</v>
      </c>
    </row>
    <row r="21" spans="2:6" ht="31.5">
      <c r="B21" s="10" t="s">
        <v>31</v>
      </c>
      <c r="C21" s="11" t="s">
        <v>23</v>
      </c>
      <c r="D21" s="14">
        <f>698281994.98-20000+292924</f>
        <v>698554918.98000002</v>
      </c>
      <c r="E21" s="14">
        <f t="shared" si="0"/>
        <v>18483360.110000014</v>
      </c>
      <c r="F21" s="14">
        <v>717038279.09000003</v>
      </c>
    </row>
    <row r="22" spans="2:6" ht="31.5">
      <c r="B22" s="10" t="s">
        <v>32</v>
      </c>
      <c r="C22" s="11" t="s">
        <v>24</v>
      </c>
      <c r="D22" s="14">
        <f>58133828.47+200000</f>
        <v>58333828.469999999</v>
      </c>
      <c r="E22" s="14">
        <f t="shared" si="0"/>
        <v>-480000</v>
      </c>
      <c r="F22" s="14">
        <v>57853828.469999999</v>
      </c>
    </row>
    <row r="23" spans="2:6" ht="47.25">
      <c r="B23" s="10" t="s">
        <v>33</v>
      </c>
      <c r="C23" s="11" t="s">
        <v>25</v>
      </c>
      <c r="D23" s="14">
        <f>25517190.52+182000</f>
        <v>25699190.52</v>
      </c>
      <c r="E23" s="14">
        <f t="shared" si="0"/>
        <v>2144200</v>
      </c>
      <c r="F23" s="14">
        <f>27749390.52+94000</f>
        <v>27843390.52</v>
      </c>
    </row>
    <row r="24" spans="2:6" ht="47.25">
      <c r="B24" s="10" t="s">
        <v>34</v>
      </c>
      <c r="C24" s="11" t="s">
        <v>37</v>
      </c>
      <c r="D24" s="14">
        <v>197114</v>
      </c>
      <c r="E24" s="14">
        <f t="shared" si="0"/>
        <v>0</v>
      </c>
      <c r="F24" s="14">
        <v>197114</v>
      </c>
    </row>
    <row r="25" spans="2:6" ht="47.25">
      <c r="B25" s="10" t="s">
        <v>35</v>
      </c>
      <c r="C25" s="11" t="s">
        <v>27</v>
      </c>
      <c r="D25" s="14">
        <v>14028632.98</v>
      </c>
      <c r="E25" s="14">
        <f t="shared" si="0"/>
        <v>-934000</v>
      </c>
      <c r="F25" s="14">
        <v>13094632.98</v>
      </c>
    </row>
    <row r="26" spans="2:6" ht="47.25">
      <c r="B26" s="10" t="s">
        <v>36</v>
      </c>
      <c r="C26" s="11" t="s">
        <v>28</v>
      </c>
      <c r="D26" s="14">
        <v>2300000</v>
      </c>
      <c r="E26" s="14">
        <f t="shared" si="0"/>
        <v>0</v>
      </c>
      <c r="F26" s="14">
        <v>2300000</v>
      </c>
    </row>
    <row r="27" spans="2:6" ht="15.75">
      <c r="B27" s="10"/>
      <c r="C27" s="11" t="s">
        <v>6</v>
      </c>
      <c r="D27" s="14">
        <f>28305401.31-245000+45000-292924</f>
        <v>27812477.309999999</v>
      </c>
      <c r="E27" s="14">
        <f t="shared" si="0"/>
        <v>-1597403</v>
      </c>
      <c r="F27" s="14">
        <f>26309074.31-94000</f>
        <v>26215074.309999999</v>
      </c>
    </row>
    <row r="28" spans="2:6" ht="15.75" hidden="1">
      <c r="B28" s="10"/>
      <c r="C28" s="11" t="s">
        <v>9</v>
      </c>
      <c r="D28" s="14">
        <v>0</v>
      </c>
      <c r="E28" s="14">
        <f t="shared" ref="E28" si="1">F28-D28</f>
        <v>0</v>
      </c>
      <c r="F28" s="14">
        <v>0</v>
      </c>
    </row>
    <row r="29" spans="2:6" ht="15.75">
      <c r="B29" s="22" t="s">
        <v>7</v>
      </c>
      <c r="C29" s="23"/>
      <c r="D29" s="15">
        <f>D15+D16+D17+D18+D19+D20+D21+D22+D23+D24+D25+D26+D27+D28</f>
        <v>910195106.44000006</v>
      </c>
      <c r="E29" s="15">
        <f>E15+E16+E17+E18+E19+E20+E21+E22+E23+E24+E25+E26+E27+E28</f>
        <v>20902606.110000014</v>
      </c>
      <c r="F29" s="15">
        <f>F15+F16+F17+F18+F19+F20+F21+F22+F23+F24+F25+F26+F27+F28</f>
        <v>931097712.54999995</v>
      </c>
    </row>
    <row r="30" spans="2:6">
      <c r="D30" s="5"/>
      <c r="E30" s="5"/>
      <c r="F30" s="5"/>
    </row>
    <row r="31" spans="2:6" hidden="1">
      <c r="D31" s="13">
        <v>864627326.69000006</v>
      </c>
      <c r="E31" s="5"/>
      <c r="F31" s="5"/>
    </row>
    <row r="32" spans="2:6" hidden="1">
      <c r="D32" s="13"/>
      <c r="E32" s="5"/>
      <c r="F32" s="5"/>
    </row>
    <row r="33" spans="4:6" hidden="1">
      <c r="D33" s="13">
        <f>D31-D29</f>
        <v>-45567779.75</v>
      </c>
      <c r="E33" s="5"/>
      <c r="F33" s="13">
        <f>F31-F29</f>
        <v>-931097712.54999995</v>
      </c>
    </row>
    <row r="34" spans="4:6">
      <c r="D34" s="5"/>
    </row>
    <row r="36" spans="4:6">
      <c r="D36" s="13">
        <v>910195106.44000006</v>
      </c>
      <c r="E36" s="13"/>
      <c r="F36" s="13"/>
    </row>
    <row r="37" spans="4:6">
      <c r="D37" s="13"/>
      <c r="E37" s="13"/>
      <c r="F37" s="13"/>
    </row>
    <row r="38" spans="4:6">
      <c r="D38" s="13"/>
      <c r="E38" s="13"/>
      <c r="F38" s="13"/>
    </row>
    <row r="39" spans="4:6">
      <c r="D39" s="13"/>
      <c r="E39" s="13"/>
      <c r="F39" s="13"/>
    </row>
    <row r="40" spans="4:6">
      <c r="D40" s="17"/>
      <c r="E40" s="17"/>
      <c r="F40" s="17"/>
    </row>
    <row r="41" spans="4:6">
      <c r="D41" s="17"/>
      <c r="E41" s="17"/>
      <c r="F41" s="17"/>
    </row>
  </sheetData>
  <mergeCells count="12">
    <mergeCell ref="D1:F1"/>
    <mergeCell ref="D2:F2"/>
    <mergeCell ref="D3:F3"/>
    <mergeCell ref="D4:F4"/>
    <mergeCell ref="D5:F5"/>
    <mergeCell ref="C6:F6"/>
    <mergeCell ref="B7:F7"/>
    <mergeCell ref="B11:F11"/>
    <mergeCell ref="B12:F12"/>
    <mergeCell ref="B29:C29"/>
    <mergeCell ref="B8:F8"/>
    <mergeCell ref="B9:F9"/>
  </mergeCells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topLeftCell="A7" zoomScale="91" zoomScaleSheetLayoutView="91" workbookViewId="0">
      <selection activeCell="B76" sqref="B76"/>
    </sheetView>
  </sheetViews>
  <sheetFormatPr defaultColWidth="9.140625" defaultRowHeight="15"/>
  <cols>
    <col min="1" max="1" width="6.5703125" style="2" customWidth="1"/>
    <col min="2" max="2" width="51.7109375" style="2" customWidth="1"/>
    <col min="3" max="3" width="15" style="2" hidden="1" customWidth="1"/>
    <col min="4" max="4" width="15" style="2" customWidth="1"/>
    <col min="5" max="5" width="16" style="2" customWidth="1"/>
    <col min="6" max="6" width="14.7109375" style="2" hidden="1" customWidth="1"/>
    <col min="7" max="7" width="14.5703125" style="2" customWidth="1"/>
    <col min="8" max="8" width="18.1406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>
      <c r="E1" s="24" t="s">
        <v>60</v>
      </c>
      <c r="F1" s="24"/>
      <c r="G1" s="24"/>
      <c r="H1" s="24"/>
    </row>
    <row r="2" spans="1:10">
      <c r="D2" s="12"/>
      <c r="E2" s="24" t="s">
        <v>47</v>
      </c>
      <c r="F2" s="24"/>
      <c r="G2" s="24"/>
      <c r="H2" s="24"/>
    </row>
    <row r="3" spans="1:10">
      <c r="D3" s="24" t="s">
        <v>39</v>
      </c>
      <c r="E3" s="24"/>
      <c r="F3" s="24"/>
      <c r="G3" s="24"/>
      <c r="H3" s="24"/>
    </row>
    <row r="4" spans="1:10">
      <c r="D4" s="24" t="s">
        <v>40</v>
      </c>
      <c r="E4" s="24"/>
      <c r="F4" s="24"/>
      <c r="G4" s="24"/>
      <c r="H4" s="24"/>
    </row>
    <row r="5" spans="1:10">
      <c r="D5" s="24" t="s">
        <v>51</v>
      </c>
      <c r="E5" s="24"/>
      <c r="F5" s="24"/>
      <c r="G5" s="24"/>
      <c r="H5" s="24"/>
    </row>
    <row r="6" spans="1:10">
      <c r="B6" s="18" t="s">
        <v>57</v>
      </c>
      <c r="C6" s="18"/>
      <c r="D6" s="18"/>
      <c r="E6" s="18"/>
      <c r="F6" s="18"/>
      <c r="G6" s="18"/>
      <c r="H6" s="18"/>
    </row>
    <row r="7" spans="1:10">
      <c r="A7" s="19" t="s">
        <v>14</v>
      </c>
      <c r="B7" s="19"/>
      <c r="C7" s="19"/>
      <c r="D7" s="19"/>
      <c r="E7" s="19"/>
      <c r="F7" s="19"/>
      <c r="G7" s="19"/>
      <c r="H7" s="19"/>
      <c r="I7" s="1"/>
      <c r="J7" s="1"/>
    </row>
    <row r="8" spans="1:10">
      <c r="A8" s="19" t="s">
        <v>49</v>
      </c>
      <c r="B8" s="19"/>
      <c r="C8" s="19"/>
      <c r="D8" s="19"/>
      <c r="E8" s="19"/>
      <c r="F8" s="19"/>
      <c r="G8" s="19"/>
      <c r="H8" s="19"/>
      <c r="I8" s="1"/>
      <c r="J8" s="1"/>
    </row>
    <row r="9" spans="1:10">
      <c r="A9" s="19" t="s">
        <v>50</v>
      </c>
      <c r="B9" s="19"/>
      <c r="C9" s="19"/>
      <c r="D9" s="19"/>
      <c r="E9" s="19"/>
      <c r="F9" s="19"/>
      <c r="G9" s="19"/>
      <c r="H9" s="19"/>
      <c r="I9" s="1"/>
      <c r="J9" s="1"/>
    </row>
    <row r="10" spans="1:10">
      <c r="A10" s="20" t="s">
        <v>55</v>
      </c>
      <c r="B10" s="20"/>
      <c r="C10" s="20"/>
      <c r="D10" s="20"/>
      <c r="E10" s="20"/>
      <c r="F10" s="20"/>
      <c r="G10" s="20"/>
      <c r="H10" s="20"/>
    </row>
    <row r="11" spans="1:10">
      <c r="A11" s="21" t="s">
        <v>8</v>
      </c>
      <c r="B11" s="21"/>
      <c r="C11" s="21"/>
      <c r="D11" s="21"/>
      <c r="E11" s="21"/>
      <c r="F11" s="21"/>
      <c r="G11" s="21"/>
      <c r="H11" s="21"/>
    </row>
    <row r="12" spans="1:10" ht="39" customHeight="1">
      <c r="A12" s="3" t="s">
        <v>0</v>
      </c>
      <c r="B12" s="3" t="s">
        <v>1</v>
      </c>
      <c r="C12" s="3" t="s">
        <v>15</v>
      </c>
      <c r="D12" s="3" t="s">
        <v>16</v>
      </c>
      <c r="E12" s="3" t="s">
        <v>17</v>
      </c>
      <c r="F12" s="3" t="s">
        <v>52</v>
      </c>
      <c r="G12" s="3" t="s">
        <v>53</v>
      </c>
      <c r="H12" s="3" t="s">
        <v>54</v>
      </c>
    </row>
    <row r="13" spans="1:10">
      <c r="A13" s="3" t="s">
        <v>41</v>
      </c>
      <c r="B13" s="3" t="s">
        <v>42</v>
      </c>
      <c r="C13" s="3"/>
      <c r="D13" s="3" t="s">
        <v>43</v>
      </c>
      <c r="E13" s="3" t="s">
        <v>44</v>
      </c>
      <c r="F13" s="3" t="s">
        <v>45</v>
      </c>
      <c r="G13" s="3" t="s">
        <v>45</v>
      </c>
      <c r="H13" s="3" t="s">
        <v>46</v>
      </c>
    </row>
    <row r="14" spans="1:10" ht="63">
      <c r="A14" s="10" t="s">
        <v>2</v>
      </c>
      <c r="B14" s="11" t="s">
        <v>18</v>
      </c>
      <c r="C14" s="7">
        <v>827000</v>
      </c>
      <c r="D14" s="7">
        <f t="shared" ref="D14:D27" si="0">E14-C14</f>
        <v>0</v>
      </c>
      <c r="E14" s="7">
        <v>827000</v>
      </c>
      <c r="F14" s="7">
        <v>827000</v>
      </c>
      <c r="G14" s="7">
        <f t="shared" ref="G14:G27" si="1">H14-F14</f>
        <v>0</v>
      </c>
      <c r="H14" s="7">
        <v>827000</v>
      </c>
    </row>
    <row r="15" spans="1:10" ht="63">
      <c r="A15" s="10" t="s">
        <v>3</v>
      </c>
      <c r="B15" s="11" t="s">
        <v>19</v>
      </c>
      <c r="C15" s="7">
        <v>10101</v>
      </c>
      <c r="D15" s="7">
        <f t="shared" si="0"/>
        <v>0</v>
      </c>
      <c r="E15" s="7">
        <v>10101</v>
      </c>
      <c r="F15" s="7">
        <v>10101</v>
      </c>
      <c r="G15" s="7">
        <f t="shared" si="1"/>
        <v>0</v>
      </c>
      <c r="H15" s="7">
        <v>10101</v>
      </c>
    </row>
    <row r="16" spans="1:10" ht="47.25">
      <c r="A16" s="10" t="s">
        <v>4</v>
      </c>
      <c r="B16" s="11" t="s">
        <v>58</v>
      </c>
      <c r="C16" s="7">
        <f>23905712.23+800000</f>
        <v>24705712.23</v>
      </c>
      <c r="D16" s="7">
        <f t="shared" si="0"/>
        <v>0</v>
      </c>
      <c r="E16" s="7">
        <f>23905712.23+800000</f>
        <v>24705712.23</v>
      </c>
      <c r="F16" s="7">
        <f>93301601.81+800000</f>
        <v>94101601.810000002</v>
      </c>
      <c r="G16" s="7">
        <f t="shared" si="1"/>
        <v>0</v>
      </c>
      <c r="H16" s="7">
        <f>93301601.81+800000</f>
        <v>94101601.810000002</v>
      </c>
    </row>
    <row r="17" spans="1:9" ht="31.5">
      <c r="A17" s="10" t="s">
        <v>5</v>
      </c>
      <c r="B17" s="11" t="s">
        <v>20</v>
      </c>
      <c r="C17" s="7">
        <v>0</v>
      </c>
      <c r="D17" s="7">
        <f t="shared" si="0"/>
        <v>0</v>
      </c>
      <c r="E17" s="7">
        <v>0</v>
      </c>
      <c r="F17" s="7">
        <v>0</v>
      </c>
      <c r="G17" s="7">
        <f t="shared" si="1"/>
        <v>0</v>
      </c>
      <c r="H17" s="7">
        <v>0</v>
      </c>
    </row>
    <row r="18" spans="1:9" ht="78.75">
      <c r="A18" s="10" t="s">
        <v>29</v>
      </c>
      <c r="B18" s="11" t="s">
        <v>21</v>
      </c>
      <c r="C18" s="7">
        <v>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>
        <v>0</v>
      </c>
    </row>
    <row r="19" spans="1:9" ht="49.5" customHeight="1">
      <c r="A19" s="10" t="s">
        <v>30</v>
      </c>
      <c r="B19" s="11" t="s">
        <v>22</v>
      </c>
      <c r="C19" s="7">
        <v>42813350</v>
      </c>
      <c r="D19" s="7">
        <f t="shared" si="0"/>
        <v>0</v>
      </c>
      <c r="E19" s="7">
        <v>42813350</v>
      </c>
      <c r="F19" s="7">
        <v>30644200</v>
      </c>
      <c r="G19" s="7">
        <f t="shared" si="1"/>
        <v>0</v>
      </c>
      <c r="H19" s="7">
        <v>30644200</v>
      </c>
    </row>
    <row r="20" spans="1:9" ht="37.5" customHeight="1">
      <c r="A20" s="10" t="s">
        <v>31</v>
      </c>
      <c r="B20" s="11" t="s">
        <v>23</v>
      </c>
      <c r="C20" s="7">
        <f>481432187.08-800000</f>
        <v>480632187.07999998</v>
      </c>
      <c r="D20" s="7">
        <f t="shared" si="0"/>
        <v>0</v>
      </c>
      <c r="E20" s="7">
        <f>481432187.08-800000</f>
        <v>480632187.07999998</v>
      </c>
      <c r="F20" s="7">
        <f>301769645.65-800000</f>
        <v>300969645.64999998</v>
      </c>
      <c r="G20" s="7">
        <f t="shared" si="1"/>
        <v>0</v>
      </c>
      <c r="H20" s="7">
        <f>301769645.65-800000</f>
        <v>300969645.64999998</v>
      </c>
      <c r="I20" s="5"/>
    </row>
    <row r="21" spans="1:9" ht="31.5">
      <c r="A21" s="10" t="s">
        <v>32</v>
      </c>
      <c r="B21" s="11" t="s">
        <v>24</v>
      </c>
      <c r="C21" s="7">
        <v>56306407.57</v>
      </c>
      <c r="D21" s="7">
        <f t="shared" si="0"/>
        <v>-346.82999999821186</v>
      </c>
      <c r="E21" s="7">
        <v>56306060.740000002</v>
      </c>
      <c r="F21" s="7">
        <v>56422824.93</v>
      </c>
      <c r="G21" s="7">
        <f t="shared" si="1"/>
        <v>-346.82999999821186</v>
      </c>
      <c r="H21" s="7">
        <v>56422478.100000001</v>
      </c>
    </row>
    <row r="22" spans="1:9" ht="47.25">
      <c r="A22" s="10" t="s">
        <v>33</v>
      </c>
      <c r="B22" s="11" t="s">
        <v>25</v>
      </c>
      <c r="C22" s="7">
        <v>20525900</v>
      </c>
      <c r="D22" s="7">
        <f t="shared" si="0"/>
        <v>13000</v>
      </c>
      <c r="E22" s="7">
        <v>20538900</v>
      </c>
      <c r="F22" s="7">
        <v>20525900</v>
      </c>
      <c r="G22" s="7">
        <f t="shared" si="1"/>
        <v>0</v>
      </c>
      <c r="H22" s="7">
        <v>20525900</v>
      </c>
    </row>
    <row r="23" spans="1:9" ht="31.5" customHeight="1">
      <c r="A23" s="10" t="s">
        <v>34</v>
      </c>
      <c r="B23" s="11" t="s">
        <v>26</v>
      </c>
      <c r="C23" s="7">
        <v>0</v>
      </c>
      <c r="D23" s="7">
        <f t="shared" si="0"/>
        <v>0</v>
      </c>
      <c r="E23" s="7">
        <v>0</v>
      </c>
      <c r="F23" s="7">
        <v>0</v>
      </c>
      <c r="G23" s="7">
        <f t="shared" si="1"/>
        <v>0</v>
      </c>
      <c r="H23" s="7">
        <v>0</v>
      </c>
    </row>
    <row r="24" spans="1:9" ht="45" customHeight="1">
      <c r="A24" s="10" t="s">
        <v>35</v>
      </c>
      <c r="B24" s="11" t="s">
        <v>27</v>
      </c>
      <c r="C24" s="7">
        <v>10279372.560000001</v>
      </c>
      <c r="D24" s="7">
        <f t="shared" si="0"/>
        <v>0</v>
      </c>
      <c r="E24" s="7">
        <v>10279372.560000001</v>
      </c>
      <c r="F24" s="7">
        <v>10284207.439999999</v>
      </c>
      <c r="G24" s="7">
        <f t="shared" si="1"/>
        <v>0</v>
      </c>
      <c r="H24" s="7">
        <v>10284207.439999999</v>
      </c>
    </row>
    <row r="25" spans="1:9" ht="47.25">
      <c r="A25" s="10" t="s">
        <v>36</v>
      </c>
      <c r="B25" s="11" t="s">
        <v>28</v>
      </c>
      <c r="C25" s="7">
        <v>2300000</v>
      </c>
      <c r="D25" s="7">
        <f t="shared" si="0"/>
        <v>0</v>
      </c>
      <c r="E25" s="7">
        <v>2300000</v>
      </c>
      <c r="F25" s="7">
        <v>2300000</v>
      </c>
      <c r="G25" s="7">
        <f t="shared" si="1"/>
        <v>0</v>
      </c>
      <c r="H25" s="7">
        <v>2300000</v>
      </c>
    </row>
    <row r="26" spans="1:9" ht="15.75">
      <c r="A26" s="10"/>
      <c r="B26" s="11" t="s">
        <v>6</v>
      </c>
      <c r="C26" s="7">
        <v>23558266.149999999</v>
      </c>
      <c r="D26" s="7">
        <f t="shared" si="0"/>
        <v>-13000</v>
      </c>
      <c r="E26" s="7">
        <v>23545266.149999999</v>
      </c>
      <c r="F26" s="7">
        <v>23254704.600000001</v>
      </c>
      <c r="G26" s="7">
        <f t="shared" si="1"/>
        <v>0</v>
      </c>
      <c r="H26" s="7">
        <v>23254704.600000001</v>
      </c>
    </row>
    <row r="27" spans="1:9">
      <c r="A27" s="6"/>
      <c r="B27" s="4" t="s">
        <v>9</v>
      </c>
      <c r="C27" s="7">
        <v>16974000</v>
      </c>
      <c r="D27" s="7">
        <f t="shared" si="0"/>
        <v>0</v>
      </c>
      <c r="E27" s="7">
        <v>16974000</v>
      </c>
      <c r="F27" s="7">
        <v>28390000</v>
      </c>
      <c r="G27" s="7">
        <f t="shared" si="1"/>
        <v>0</v>
      </c>
      <c r="H27" s="7">
        <v>28390000</v>
      </c>
    </row>
    <row r="28" spans="1:9">
      <c r="A28" s="25" t="s">
        <v>7</v>
      </c>
      <c r="B28" s="26"/>
      <c r="C28" s="8">
        <f t="shared" ref="C28:D28" si="2">C26+C27+C14+C15+C16+C17+C18+C19+C20+C21+C22+C23+C24+C25</f>
        <v>678932296.59000003</v>
      </c>
      <c r="D28" s="8">
        <f t="shared" si="2"/>
        <v>-346.82999999821186</v>
      </c>
      <c r="E28" s="8">
        <f>E26+E27+E14+E15+E16+E17+E18+E19+E20+E21+E22+E23+E24+E25</f>
        <v>678931949.75999999</v>
      </c>
      <c r="F28" s="8">
        <f t="shared" ref="F28:H28" si="3">F26+F27+F14+F15+F16+F17+F18+F19+F20+F21+F22+F23+F24+F25</f>
        <v>567730185.43000007</v>
      </c>
      <c r="G28" s="8">
        <f t="shared" si="3"/>
        <v>-346.82999999821186</v>
      </c>
      <c r="H28" s="8">
        <f t="shared" si="3"/>
        <v>567729838.60000002</v>
      </c>
    </row>
    <row r="30" spans="1:9">
      <c r="C30" s="5">
        <v>678932296.59000003</v>
      </c>
      <c r="D30" s="5"/>
      <c r="E30" s="5"/>
      <c r="F30" s="5">
        <v>567730185.42999995</v>
      </c>
      <c r="G30" s="5"/>
      <c r="H30" s="5"/>
    </row>
    <row r="31" spans="1:9">
      <c r="C31" s="5"/>
      <c r="D31" s="5"/>
      <c r="E31" s="5"/>
      <c r="F31" s="5"/>
      <c r="G31" s="5"/>
      <c r="H31" s="5"/>
    </row>
    <row r="32" spans="1:9">
      <c r="C32" s="5">
        <f>C30-C28</f>
        <v>0</v>
      </c>
      <c r="D32" s="5"/>
      <c r="E32" s="5"/>
      <c r="F32" s="5">
        <f>F30-F28</f>
        <v>0</v>
      </c>
      <c r="G32" s="5"/>
      <c r="H32" s="5"/>
    </row>
    <row r="33" spans="3:8">
      <c r="C33" s="5"/>
      <c r="D33" s="5"/>
      <c r="E33" s="5"/>
      <c r="F33" s="5"/>
      <c r="G33" s="5"/>
      <c r="H33" s="5"/>
    </row>
    <row r="34" spans="3:8">
      <c r="C34" s="5"/>
      <c r="D34" s="5"/>
      <c r="E34" s="5"/>
      <c r="F34" s="5"/>
      <c r="G34" s="5"/>
      <c r="H34" s="5"/>
    </row>
  </sheetData>
  <mergeCells count="12">
    <mergeCell ref="D5:H5"/>
    <mergeCell ref="E1:H1"/>
    <mergeCell ref="E2:H2"/>
    <mergeCell ref="D3:H3"/>
    <mergeCell ref="D4:H4"/>
    <mergeCell ref="A28:B28"/>
    <mergeCell ref="B6:H6"/>
    <mergeCell ref="A7:H7"/>
    <mergeCell ref="A8:H8"/>
    <mergeCell ref="A9:H9"/>
    <mergeCell ref="A10:H10"/>
    <mergeCell ref="A11:H11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2020-05-18T02:53:13Z</dcterms:modified>
</cp:coreProperties>
</file>