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G110" i="4" l="1"/>
  <c r="G112" i="4"/>
  <c r="G111" i="4"/>
  <c r="G105" i="4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E121" i="4" s="1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E73" i="4" s="1"/>
  <c r="F73" i="4"/>
  <c r="E127" i="4" l="1"/>
  <c r="H45" i="4" l="1"/>
  <c r="I45" i="4"/>
  <c r="J45" i="4"/>
  <c r="K45" i="4"/>
  <c r="G49" i="4" l="1"/>
  <c r="G104" i="4"/>
  <c r="G106" i="4"/>
  <c r="H112" i="4"/>
  <c r="I112" i="4"/>
  <c r="J112" i="4"/>
  <c r="K112" i="4"/>
  <c r="H111" i="4"/>
  <c r="I111" i="4"/>
  <c r="J111" i="4"/>
  <c r="K111" i="4"/>
  <c r="H110" i="4"/>
  <c r="I110" i="4"/>
  <c r="J110" i="4"/>
  <c r="H109" i="4"/>
  <c r="I109" i="4"/>
  <c r="J109" i="4"/>
  <c r="K109" i="4"/>
  <c r="H50" i="4"/>
  <c r="H44" i="4" s="1"/>
  <c r="I50" i="4"/>
  <c r="J50" i="4"/>
  <c r="K50" i="4"/>
  <c r="I49" i="4"/>
  <c r="J49" i="4"/>
  <c r="K49" i="4"/>
  <c r="G20" i="4"/>
  <c r="G19" i="4" s="1"/>
  <c r="H20" i="4"/>
  <c r="I20" i="4"/>
  <c r="J20" i="4"/>
  <c r="K20" i="4"/>
  <c r="H19" i="4"/>
  <c r="I19" i="4"/>
  <c r="J19" i="4"/>
  <c r="K19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K37" i="4"/>
  <c r="J37" i="4"/>
  <c r="I37" i="4"/>
  <c r="H37" i="4"/>
  <c r="G37" i="4"/>
  <c r="F37" i="4"/>
  <c r="I44" i="4"/>
  <c r="J44" i="4"/>
  <c r="K44" i="4"/>
  <c r="H46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G15" i="4" s="1"/>
  <c r="K146" i="4"/>
  <c r="J146" i="4"/>
  <c r="I146" i="4"/>
  <c r="H146" i="4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J15" i="4" s="1"/>
  <c r="I105" i="4"/>
  <c r="I15" i="4" s="1"/>
  <c r="H105" i="4"/>
  <c r="H15" i="4" s="1"/>
  <c r="F105" i="4"/>
  <c r="F15" i="4" s="1"/>
  <c r="K104" i="4"/>
  <c r="K14" i="4" s="1"/>
  <c r="J104" i="4"/>
  <c r="J14" i="4" s="1"/>
  <c r="I104" i="4"/>
  <c r="I14" i="4" s="1"/>
  <c r="H104" i="4"/>
  <c r="H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F19" i="4" s="1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H21" i="4"/>
  <c r="G21" i="4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G43" i="4" l="1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<sst xmlns="http://schemas.openxmlformats.org/spreadsheetml/2006/main" count="405" uniqueCount="149">
  <si>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</si>
  <si>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</si>
  <si>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</si>
  <si>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</si>
  <si>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</si>
  <si>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</si>
  <si>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</si>
  <si>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</si>
  <si>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</si>
  <si>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</si>
  <si>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</si>
  <si>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</si>
  <si>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</si>
  <si>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</si>
  <si>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</si>
  <si>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</si>
  <si>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</si>
  <si>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</si>
  <si>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</si>
  <si>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</si>
  <si>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</si>
  <si>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</si>
  <si>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</si>
  <si>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</si>
  <si>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</si>
  <si>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</si>
  <si>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</si>
  <si>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</si>
  <si>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</si>
  <si>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</si>
  <si>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</si>
  <si>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</si>
  <si>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</si>
  <si>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</si>
  <si>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</si>
  <si>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</si>
  <si>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</si>
  <si>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</si>
  <si>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</si>
  <si>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</si>
  <si>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</si>
  <si>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</si>
  <si>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</si>
  <si>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</si>
  <si>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</si>
  <si>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</si>
  <si>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</si>
  <si>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</si>
  <si>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</si>
  <si>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</si>
  <si>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</si>
  <si>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</si>
  <si>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</si>
  <si>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</si>
  <si>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</si>
  <si>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</si>
  <si>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</si>
  <si>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</si>
  <si>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</si>
  <si>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</si>
  <si>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</si>
  <si>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</si>
  <si>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</si>
  <si>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</si>
  <si>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</si>
  <si>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</si>
  <si>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</si>
  <si>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</si>
  <si>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</si>
  <si>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</si>
  <si>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</si>
  <si>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</si>
  <si>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</si>
  <si>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</si>
  <si>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</si>
  <si>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</si>
  <si>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</si>
  <si>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</si>
  <si>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</si>
  <si>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</si>
  <si>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</si>
  <si>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</si>
  <si>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</si>
  <si>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</si>
  <si>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</si>
  <si>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</si>
  <si>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</si>
  <si>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</si>
  <si>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</si>
  <si>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</si>
  <si>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</si>
  <si>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</si>
  <si>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</si>
  <si>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</si>
  <si>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</si>
  <si>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</si>
  <si>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</si>
  <si>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</si>
  <si>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</si>
  <si>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</si>
  <si>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</si>
  <si>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</si>
  <si>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</si>
  <si>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</si>
  <si>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</si>
  <si>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</si>
  <si>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</si>
  <si>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</si>
  <si>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</si>
  <si>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</si>
  <si>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</si>
  <si>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</si>
  <si>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</si>
  <si>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</si>
  <si>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</si>
  <si>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</si>
  <si>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</si>
  <si>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</si>
  <si>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</si>
  <si>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</si>
  <si>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</si>
  <si>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</si>
  <si>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</si>
  <si>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</si>
  <si>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</si>
  <si>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</si>
  <si>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</si>
  <si>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</si>
  <si>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</si>
  <si>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</si>
  <si>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</si>
  <si>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</si>
  <si>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</si>
  <si>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</si>
  <si>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</si>
  <si>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</si>
  <si>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</si>
  <si>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</si>
  <si>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</si>
  <si>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</si>
  <si>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</si>
  <si>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</si>
  <si>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</si>
  <si>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</si>
  <si>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08101L5192</t>
  </si>
  <si>
    <t xml:space="preserve"> мероприятие 08201L5191</t>
  </si>
  <si>
    <t xml:space="preserve"> мероприятие 08201S5100</t>
  </si>
  <si>
    <t>Приложение №5   к Постановлению №  7 от 12.01.2021г "О внесении изменений и дополнений  в  муниципальную программу "Развитие культуры МО "Усть-Коксинский район" Республики Алтай</t>
  </si>
  <si>
    <t xml:space="preserve"> мероприятие 08201000Ж0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</si>
</sst>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1" fillId="4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/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0" fontId="1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1" t="s">
        <v>123</v>
      </c>
      <c r="F1" s="81"/>
      <c r="G1" s="81"/>
      <c r="H1" s="81"/>
      <c r="I1" s="81"/>
      <c r="J1" s="81"/>
      <c r="K1" s="81"/>
    </row>
    <row r="2" spans="1:12" ht="26.45" hidden="1" customHeight="1" x14ac:dyDescent="0.25">
      <c r="E2" s="81"/>
      <c r="F2" s="81"/>
      <c r="G2" s="81"/>
      <c r="H2" s="81"/>
      <c r="I2" s="81"/>
      <c r="J2" s="81"/>
      <c r="K2" s="81"/>
    </row>
    <row r="4" spans="1:12" ht="29.45" customHeight="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8" customHeight="1" x14ac:dyDescent="0.25">
      <c r="A5" s="82" t="s">
        <v>8</v>
      </c>
      <c r="B5" s="82"/>
      <c r="C5" s="82"/>
      <c r="D5" s="85" t="s">
        <v>45</v>
      </c>
      <c r="E5" s="85"/>
      <c r="F5" s="85"/>
      <c r="G5" s="85"/>
      <c r="H5" s="85"/>
      <c r="I5" s="85"/>
      <c r="J5" s="85"/>
      <c r="K5" s="85"/>
    </row>
    <row r="6" spans="1:12" x14ac:dyDescent="0.25">
      <c r="A6" s="82" t="s">
        <v>9</v>
      </c>
      <c r="B6" s="82"/>
      <c r="C6" s="82"/>
      <c r="D6" s="86" t="s">
        <v>46</v>
      </c>
      <c r="E6" s="86"/>
      <c r="F6" s="86"/>
      <c r="G6" s="86"/>
      <c r="H6" s="86"/>
      <c r="I6" s="86"/>
      <c r="J6" s="86"/>
      <c r="K6" s="86"/>
    </row>
    <row r="10" spans="1:12" x14ac:dyDescent="0.25">
      <c r="A10" s="83" t="s">
        <v>10</v>
      </c>
      <c r="B10" s="84" t="s">
        <v>1</v>
      </c>
      <c r="C10" s="84" t="s">
        <v>2</v>
      </c>
      <c r="D10" s="83" t="s">
        <v>3</v>
      </c>
      <c r="E10" s="83"/>
      <c r="F10" s="83"/>
      <c r="G10" s="83"/>
      <c r="H10" s="83"/>
      <c r="I10" s="83"/>
      <c r="J10" s="83"/>
      <c r="K10" s="83"/>
      <c r="L10" s="2"/>
    </row>
    <row r="11" spans="1:12" ht="56.45" customHeight="1" x14ac:dyDescent="0.25">
      <c r="A11" s="83"/>
      <c r="B11" s="84"/>
      <c r="C11" s="84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3"/>
      <c r="B12" s="84"/>
      <c r="C12" s="84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9" t="s">
        <v>48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7" t="s">
        <v>60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7" t="s">
        <v>63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8" t="s">
        <v>69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7" t="s">
        <v>75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7" t="s">
        <v>76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8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7" t="s">
        <v>80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8" t="s">
        <v>118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7" t="s">
        <v>117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91" t="s">
        <v>122</v>
      </c>
      <c r="D1" s="91"/>
      <c r="E1" s="91"/>
      <c r="F1" s="91"/>
      <c r="G1" s="7"/>
      <c r="H1" s="7"/>
      <c r="I1" s="7"/>
      <c r="J1" s="7"/>
    </row>
    <row r="2" spans="1:10" x14ac:dyDescent="0.25">
      <c r="C2" s="91"/>
      <c r="D2" s="91"/>
      <c r="E2" s="91"/>
      <c r="F2" s="91"/>
      <c r="G2" s="7"/>
      <c r="H2" s="7"/>
      <c r="I2" s="7"/>
      <c r="J2" s="7"/>
    </row>
    <row r="3" spans="1:10" ht="15" customHeight="1" x14ac:dyDescent="0.25">
      <c r="C3" s="91"/>
      <c r="D3" s="91"/>
      <c r="E3" s="91"/>
      <c r="F3" s="91"/>
      <c r="G3" s="7"/>
      <c r="H3" s="7"/>
      <c r="I3" s="7"/>
      <c r="J3" s="7"/>
    </row>
    <row r="4" spans="1:10" ht="35.25" customHeight="1" x14ac:dyDescent="0.25">
      <c r="C4" s="91"/>
      <c r="D4" s="91"/>
      <c r="E4" s="91"/>
      <c r="F4" s="91"/>
      <c r="G4" s="7"/>
      <c r="H4" s="7"/>
      <c r="I4" s="7"/>
      <c r="J4" s="7"/>
    </row>
    <row r="6" spans="1:10" ht="39.6" customHeight="1" x14ac:dyDescent="0.25">
      <c r="A6" s="92" t="s">
        <v>15</v>
      </c>
      <c r="B6" s="92"/>
      <c r="C6" s="92"/>
      <c r="D6" s="92"/>
      <c r="E6" s="92"/>
      <c r="F6" s="92"/>
      <c r="G6" s="2"/>
      <c r="H6" s="2"/>
      <c r="I6" s="2"/>
      <c r="J6" s="2"/>
    </row>
    <row r="7" spans="1:10" x14ac:dyDescent="0.25">
      <c r="A7" s="93" t="s">
        <v>8</v>
      </c>
      <c r="B7" s="93"/>
      <c r="C7" s="94" t="s">
        <v>45</v>
      </c>
      <c r="D7" s="94"/>
      <c r="E7" s="94"/>
      <c r="F7" s="94"/>
    </row>
    <row r="8" spans="1:10" x14ac:dyDescent="0.25">
      <c r="A8" s="93" t="s">
        <v>9</v>
      </c>
      <c r="B8" s="93"/>
      <c r="C8" s="95" t="s">
        <v>87</v>
      </c>
      <c r="D8" s="95"/>
      <c r="E8" s="95"/>
      <c r="F8" s="95"/>
    </row>
    <row r="10" spans="1:10" ht="42" customHeight="1" x14ac:dyDescent="0.25">
      <c r="A10" s="96" t="s">
        <v>16</v>
      </c>
      <c r="B10" s="96" t="s">
        <v>17</v>
      </c>
      <c r="C10" s="96" t="s">
        <v>18</v>
      </c>
      <c r="D10" s="96" t="s">
        <v>19</v>
      </c>
      <c r="E10" s="96" t="s">
        <v>20</v>
      </c>
      <c r="F10" s="96" t="s">
        <v>21</v>
      </c>
    </row>
    <row r="11" spans="1:10" ht="39.6" customHeight="1" x14ac:dyDescent="0.25">
      <c r="A11" s="97"/>
      <c r="B11" s="97"/>
      <c r="C11" s="97"/>
      <c r="D11" s="97"/>
      <c r="E11" s="97"/>
      <c r="F11" s="97"/>
    </row>
    <row r="12" spans="1:10" ht="22.15" hidden="1" customHeight="1" x14ac:dyDescent="0.25">
      <c r="A12" s="98"/>
      <c r="B12" s="98"/>
      <c r="C12" s="98"/>
      <c r="D12" s="98"/>
      <c r="E12" s="98"/>
      <c r="F12" s="98"/>
    </row>
    <row r="13" spans="1:10" ht="30.6" customHeight="1" x14ac:dyDescent="0.25">
      <c r="A13" s="88" t="s">
        <v>84</v>
      </c>
      <c r="B13" s="89"/>
      <c r="C13" s="89"/>
      <c r="D13" s="89"/>
      <c r="E13" s="89"/>
      <c r="F13" s="90"/>
    </row>
    <row r="14" spans="1:10" ht="129.75" customHeight="1" x14ac:dyDescent="0.25">
      <c r="A14" s="111" t="s">
        <v>23</v>
      </c>
      <c r="B14" s="112" t="s">
        <v>119</v>
      </c>
      <c r="C14" s="99" t="s">
        <v>90</v>
      </c>
      <c r="D14" s="101" t="s">
        <v>89</v>
      </c>
      <c r="E14" s="96" t="s">
        <v>86</v>
      </c>
      <c r="F14" s="96" t="s">
        <v>85</v>
      </c>
    </row>
    <row r="15" spans="1:10" ht="63.6" customHeight="1" x14ac:dyDescent="0.25">
      <c r="A15" s="111"/>
      <c r="B15" s="112"/>
      <c r="C15" s="100"/>
      <c r="D15" s="102"/>
      <c r="E15" s="98"/>
      <c r="F15" s="97"/>
    </row>
    <row r="16" spans="1:10" ht="161.25" customHeight="1" x14ac:dyDescent="0.25">
      <c r="A16" s="43" t="s">
        <v>24</v>
      </c>
      <c r="B16" s="44" t="s">
        <v>120</v>
      </c>
      <c r="C16" s="42" t="s">
        <v>121</v>
      </c>
      <c r="D16" s="103"/>
      <c r="E16" s="45" t="s">
        <v>91</v>
      </c>
      <c r="F16" s="98"/>
    </row>
    <row r="17" spans="1:6" x14ac:dyDescent="0.25">
      <c r="A17" s="108" t="s">
        <v>92</v>
      </c>
      <c r="B17" s="108"/>
      <c r="C17" s="108"/>
      <c r="D17" s="108"/>
      <c r="E17" s="108"/>
      <c r="F17" s="108"/>
    </row>
    <row r="18" spans="1:6" ht="78" customHeight="1" x14ac:dyDescent="0.25">
      <c r="A18" s="104" t="s">
        <v>12</v>
      </c>
      <c r="B18" s="106" t="s">
        <v>93</v>
      </c>
      <c r="C18" s="101" t="s">
        <v>95</v>
      </c>
      <c r="D18" s="83" t="s">
        <v>89</v>
      </c>
      <c r="E18" s="26" t="s">
        <v>58</v>
      </c>
      <c r="F18" s="109" t="s">
        <v>53</v>
      </c>
    </row>
    <row r="19" spans="1:6" ht="55.9" customHeight="1" x14ac:dyDescent="0.25">
      <c r="A19" s="105"/>
      <c r="B19" s="107"/>
      <c r="C19" s="102"/>
      <c r="D19" s="83"/>
      <c r="E19" s="26" t="s">
        <v>57</v>
      </c>
      <c r="F19" s="110"/>
    </row>
    <row r="20" spans="1:6" ht="255" x14ac:dyDescent="0.25">
      <c r="A20" s="8" t="s">
        <v>11</v>
      </c>
      <c r="B20" s="21" t="s">
        <v>94</v>
      </c>
      <c r="C20" s="103"/>
      <c r="D20" s="83"/>
      <c r="E20" s="26" t="s">
        <v>68</v>
      </c>
      <c r="F20" s="11" t="s">
        <v>66</v>
      </c>
    </row>
    <row r="21" spans="1:6" x14ac:dyDescent="0.25">
      <c r="A21" s="108" t="s">
        <v>69</v>
      </c>
      <c r="B21" s="108"/>
      <c r="C21" s="108"/>
      <c r="D21" s="108"/>
      <c r="E21" s="108"/>
      <c r="F21" s="108"/>
    </row>
    <row r="22" spans="1:6" ht="93.6" customHeight="1" x14ac:dyDescent="0.25">
      <c r="A22" s="8" t="s">
        <v>25</v>
      </c>
      <c r="B22" s="21" t="s">
        <v>96</v>
      </c>
      <c r="C22" s="101" t="s">
        <v>97</v>
      </c>
      <c r="D22" s="101" t="s">
        <v>89</v>
      </c>
      <c r="E22" s="21" t="s">
        <v>71</v>
      </c>
      <c r="F22" s="99" t="s">
        <v>70</v>
      </c>
    </row>
    <row r="23" spans="1:6" ht="220.5" x14ac:dyDescent="0.25">
      <c r="A23" s="8" t="s">
        <v>26</v>
      </c>
      <c r="B23" s="27" t="s">
        <v>98</v>
      </c>
      <c r="C23" s="103"/>
      <c r="D23" s="103"/>
      <c r="E23" s="21" t="s">
        <v>77</v>
      </c>
      <c r="F23" s="100"/>
    </row>
    <row r="24" spans="1:6" x14ac:dyDescent="0.25">
      <c r="A24" s="108" t="s">
        <v>99</v>
      </c>
      <c r="B24" s="108"/>
      <c r="C24" s="108"/>
      <c r="D24" s="108"/>
      <c r="E24" s="108"/>
      <c r="F24" s="108"/>
    </row>
    <row r="25" spans="1:6" ht="63" x14ac:dyDescent="0.25">
      <c r="A25" s="8" t="s">
        <v>23</v>
      </c>
      <c r="B25" s="21" t="s">
        <v>100</v>
      </c>
      <c r="C25" s="96" t="s">
        <v>102</v>
      </c>
      <c r="D25" s="101" t="s">
        <v>89</v>
      </c>
      <c r="E25" s="21" t="s">
        <v>83</v>
      </c>
      <c r="F25" s="96" t="s">
        <v>82</v>
      </c>
    </row>
    <row r="26" spans="1:6" ht="204.75" x14ac:dyDescent="0.25">
      <c r="A26" s="8" t="s">
        <v>24</v>
      </c>
      <c r="B26" s="21" t="s">
        <v>101</v>
      </c>
      <c r="C26" s="98"/>
      <c r="D26" s="103"/>
      <c r="E26" s="21" t="s">
        <v>81</v>
      </c>
      <c r="F26" s="98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G13" sqref="G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91" t="s">
        <v>147</v>
      </c>
      <c r="G1" s="91"/>
      <c r="H1" s="91"/>
      <c r="I1" s="91"/>
      <c r="J1" s="91"/>
      <c r="K1" s="91"/>
    </row>
    <row r="2" spans="1:11" ht="66" customHeight="1" x14ac:dyDescent="0.25">
      <c r="F2" s="91"/>
      <c r="G2" s="91"/>
      <c r="H2" s="91"/>
      <c r="I2" s="91"/>
      <c r="J2" s="91"/>
      <c r="K2" s="91"/>
    </row>
    <row r="4" spans="1:1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A5" s="82" t="s">
        <v>8</v>
      </c>
      <c r="B5" s="82"/>
      <c r="C5" s="82"/>
      <c r="D5" s="85" t="s">
        <v>116</v>
      </c>
      <c r="E5" s="85"/>
      <c r="F5" s="85"/>
      <c r="G5" s="85"/>
      <c r="H5" s="85"/>
      <c r="I5" s="85"/>
      <c r="J5" s="85"/>
      <c r="K5" s="85"/>
    </row>
    <row r="6" spans="1:11" x14ac:dyDescent="0.25">
      <c r="A6" s="82" t="s">
        <v>9</v>
      </c>
      <c r="B6" s="82"/>
      <c r="C6" s="82"/>
      <c r="D6" s="86" t="s">
        <v>87</v>
      </c>
      <c r="E6" s="86"/>
      <c r="F6" s="86"/>
      <c r="G6" s="86"/>
      <c r="H6" s="86"/>
      <c r="I6" s="86"/>
      <c r="J6" s="86"/>
      <c r="K6" s="86"/>
    </row>
    <row r="11" spans="1:11" ht="15.75" x14ac:dyDescent="0.25">
      <c r="A11" s="124" t="s">
        <v>27</v>
      </c>
      <c r="B11" s="112" t="s">
        <v>28</v>
      </c>
      <c r="C11" s="112" t="s">
        <v>29</v>
      </c>
      <c r="D11" s="112" t="s">
        <v>30</v>
      </c>
      <c r="E11" s="12"/>
      <c r="F11" s="123" t="s">
        <v>31</v>
      </c>
      <c r="G11" s="123"/>
      <c r="H11" s="123"/>
      <c r="I11" s="123"/>
      <c r="J11" s="123"/>
      <c r="K11" s="123"/>
    </row>
    <row r="12" spans="1:11" ht="15.75" x14ac:dyDescent="0.25">
      <c r="A12" s="125"/>
      <c r="B12" s="99"/>
      <c r="C12" s="99"/>
      <c r="D12" s="99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3" t="s">
        <v>7</v>
      </c>
      <c r="B13" s="113"/>
      <c r="C13" s="113"/>
      <c r="D13" s="15" t="s">
        <v>44</v>
      </c>
      <c r="E13" s="16">
        <f>F13+G13+H13+I13+J13+K13</f>
        <v>447690.71200000006</v>
      </c>
      <c r="F13" s="66">
        <f>F14+F15+F16+F17+F18</f>
        <v>66167.214000000007</v>
      </c>
      <c r="G13" s="66">
        <f>G14+G15+G16+G17+G18</f>
        <v>63852.070000000007</v>
      </c>
      <c r="H13" s="46">
        <f t="shared" ref="H13:K13" si="0">H14+H15+H16+H17+H18</f>
        <v>83288.877000000008</v>
      </c>
      <c r="I13" s="46">
        <f t="shared" si="0"/>
        <v>83588.877000000008</v>
      </c>
      <c r="J13" s="46">
        <f t="shared" si="0"/>
        <v>83588.877000000008</v>
      </c>
      <c r="K13" s="46">
        <f t="shared" si="0"/>
        <v>67204.796999999991</v>
      </c>
    </row>
    <row r="14" spans="1:11" ht="47.25" x14ac:dyDescent="0.25">
      <c r="A14" s="113"/>
      <c r="B14" s="113"/>
      <c r="C14" s="113"/>
      <c r="D14" s="17" t="s">
        <v>39</v>
      </c>
      <c r="E14" s="28">
        <f t="shared" ref="E14:E18" si="1">F14+G14+H14+I14+J14+K14</f>
        <v>421476.85499999998</v>
      </c>
      <c r="F14" s="34">
        <f>F20+F44+F104+F146</f>
        <v>57139.667000000001</v>
      </c>
      <c r="G14" s="34">
        <f>G20+G44+G104+G146</f>
        <v>55891.760000000009</v>
      </c>
      <c r="H14" s="34">
        <f>H20+H44+H104+H146</f>
        <v>80982.377000000008</v>
      </c>
      <c r="I14" s="34">
        <f>I20+I44+I104+I146</f>
        <v>81282.377000000008</v>
      </c>
      <c r="J14" s="34">
        <f>J20+J44+J104+J146</f>
        <v>81282.377000000008</v>
      </c>
      <c r="K14" s="34">
        <f>K20+K44+K104+K146</f>
        <v>64898.296999999999</v>
      </c>
    </row>
    <row r="15" spans="1:11" ht="70.5" customHeight="1" x14ac:dyDescent="0.25">
      <c r="A15" s="113"/>
      <c r="B15" s="113"/>
      <c r="C15" s="113"/>
      <c r="D15" s="17" t="s">
        <v>40</v>
      </c>
      <c r="E15" s="31">
        <f t="shared" si="1"/>
        <v>22210.887000000002</v>
      </c>
      <c r="F15" s="34">
        <f>F21+F45+F105+F147</f>
        <v>7197.2370000000001</v>
      </c>
      <c r="G15" s="34">
        <f>G21+G45+G105+G147</f>
        <v>5813.6500000000005</v>
      </c>
      <c r="H15" s="34">
        <f>H21+H45+H105+H147</f>
        <v>2300</v>
      </c>
      <c r="I15" s="34">
        <f>I21+I45+I105+I147</f>
        <v>2300</v>
      </c>
      <c r="J15" s="34">
        <f>J21+J45+J105+J147</f>
        <v>2300</v>
      </c>
      <c r="K15" s="34">
        <f>K21+K45+K105+K147</f>
        <v>2300</v>
      </c>
    </row>
    <row r="16" spans="1:11" ht="63" x14ac:dyDescent="0.25">
      <c r="A16" s="113"/>
      <c r="B16" s="113"/>
      <c r="C16" s="113"/>
      <c r="D16" s="17" t="s">
        <v>41</v>
      </c>
      <c r="E16" s="31">
        <f t="shared" si="1"/>
        <v>4002.97</v>
      </c>
      <c r="F16" s="34">
        <f>F22+F46+F106+F148</f>
        <v>1830.31</v>
      </c>
      <c r="G16" s="34">
        <f>G22+G46+G106+G148</f>
        <v>2146.66</v>
      </c>
      <c r="H16" s="34">
        <f>H22+H46+H106+H148</f>
        <v>6.5</v>
      </c>
      <c r="I16" s="34">
        <f>I22+I46+I106+I148</f>
        <v>6.5</v>
      </c>
      <c r="J16" s="34">
        <f>J22+J46+J106+J148</f>
        <v>6.5</v>
      </c>
      <c r="K16" s="34">
        <f>K22+K46+K106+K148</f>
        <v>6.5</v>
      </c>
    </row>
    <row r="17" spans="1:11" ht="64.5" customHeight="1" x14ac:dyDescent="0.25">
      <c r="A17" s="113"/>
      <c r="B17" s="113"/>
      <c r="C17" s="113"/>
      <c r="D17" s="17" t="s">
        <v>42</v>
      </c>
      <c r="E17" s="31">
        <f t="shared" si="1"/>
        <v>0</v>
      </c>
      <c r="F17" s="34">
        <f>F23+F47+F107+F149</f>
        <v>0</v>
      </c>
      <c r="G17" s="34">
        <f>G23+G47+G107+G149</f>
        <v>0</v>
      </c>
      <c r="H17" s="34">
        <f>H23+H47+H107+H149</f>
        <v>0</v>
      </c>
      <c r="I17" s="34">
        <f>I23+I47+I107+I149</f>
        <v>0</v>
      </c>
      <c r="J17" s="34">
        <f>J23+J47+J107+J149</f>
        <v>0</v>
      </c>
      <c r="K17" s="34">
        <f>K23+K47+K107+K149</f>
        <v>0</v>
      </c>
    </row>
    <row r="18" spans="1:11" ht="31.5" x14ac:dyDescent="0.25">
      <c r="A18" s="113"/>
      <c r="B18" s="113"/>
      <c r="C18" s="113"/>
      <c r="D18" s="17" t="s">
        <v>43</v>
      </c>
      <c r="E18" s="31">
        <f t="shared" si="1"/>
        <v>0</v>
      </c>
      <c r="F18" s="34">
        <f>F24+F48+F108+F150</f>
        <v>0</v>
      </c>
      <c r="G18" s="34">
        <f>G24+G48+G108+G150</f>
        <v>0</v>
      </c>
      <c r="H18" s="34">
        <f>H24+H48+H108+H150</f>
        <v>0</v>
      </c>
      <c r="I18" s="34">
        <f>I24+I48+I108+I150</f>
        <v>0</v>
      </c>
      <c r="J18" s="34">
        <f>J24+J48+J108+J150</f>
        <v>0</v>
      </c>
      <c r="K18" s="34">
        <f>K24+K48+K108+K150</f>
        <v>0</v>
      </c>
    </row>
    <row r="19" spans="1:11" ht="15.75" x14ac:dyDescent="0.25">
      <c r="A19" s="119" t="s">
        <v>22</v>
      </c>
      <c r="B19" s="119" t="s">
        <v>88</v>
      </c>
      <c r="C19" s="119" t="s">
        <v>103</v>
      </c>
      <c r="D19" s="18" t="s">
        <v>44</v>
      </c>
      <c r="E19" s="49">
        <f>F19+G19+H19+I19+J19+K19</f>
        <v>67518.09</v>
      </c>
      <c r="F19" s="19">
        <f>F20+F21+F22+F23+F24</f>
        <v>6482.01</v>
      </c>
      <c r="G19" s="50">
        <f t="shared" ref="G19:K19" si="2">G20+G21+G22+G23+G24</f>
        <v>5536.08</v>
      </c>
      <c r="H19" s="19">
        <f t="shared" si="2"/>
        <v>13650</v>
      </c>
      <c r="I19" s="19">
        <f t="shared" si="2"/>
        <v>13950</v>
      </c>
      <c r="J19" s="19">
        <f t="shared" si="2"/>
        <v>13950</v>
      </c>
      <c r="K19" s="19">
        <f t="shared" si="2"/>
        <v>13950</v>
      </c>
    </row>
    <row r="20" spans="1:11" ht="57" customHeight="1" x14ac:dyDescent="0.25">
      <c r="A20" s="119"/>
      <c r="B20" s="119"/>
      <c r="C20" s="119"/>
      <c r="D20" s="20" t="s">
        <v>39</v>
      </c>
      <c r="E20" s="39">
        <f t="shared" ref="E20:E24" si="3">F20+G20+H20+I20+J20+K20</f>
        <v>66268.09</v>
      </c>
      <c r="F20" s="36">
        <f>F26+F32+F38</f>
        <v>5232.01</v>
      </c>
      <c r="G20" s="36">
        <f t="shared" ref="G20:K20" si="4">G26+G32+G38</f>
        <v>5536.08</v>
      </c>
      <c r="H20" s="36">
        <f t="shared" si="4"/>
        <v>13650</v>
      </c>
      <c r="I20" s="36">
        <f t="shared" si="4"/>
        <v>13950</v>
      </c>
      <c r="J20" s="36">
        <f t="shared" si="4"/>
        <v>13950</v>
      </c>
      <c r="K20" s="36">
        <f t="shared" si="4"/>
        <v>13950</v>
      </c>
    </row>
    <row r="21" spans="1:11" ht="74.25" customHeight="1" x14ac:dyDescent="0.25">
      <c r="A21" s="119"/>
      <c r="B21" s="119"/>
      <c r="C21" s="119"/>
      <c r="D21" s="20" t="s">
        <v>40</v>
      </c>
      <c r="E21" s="39">
        <f t="shared" si="3"/>
        <v>1250</v>
      </c>
      <c r="F21" s="36">
        <f>F27+F33+F39</f>
        <v>1250</v>
      </c>
      <c r="G21" s="36">
        <f t="shared" ref="G21:K21" si="5">G27</f>
        <v>0</v>
      </c>
      <c r="H21" s="36">
        <f t="shared" si="5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</row>
    <row r="22" spans="1:11" ht="63" x14ac:dyDescent="0.25">
      <c r="A22" s="119"/>
      <c r="B22" s="119"/>
      <c r="C22" s="119"/>
      <c r="D22" s="20" t="s">
        <v>41</v>
      </c>
      <c r="E22" s="39">
        <f t="shared" si="3"/>
        <v>0</v>
      </c>
      <c r="F22" s="36">
        <f>F28+F34+F40</f>
        <v>0</v>
      </c>
      <c r="G22" s="36">
        <f t="shared" ref="G22:K22" si="6">G28</f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</row>
    <row r="23" spans="1:11" ht="66.75" customHeight="1" x14ac:dyDescent="0.25">
      <c r="A23" s="119"/>
      <c r="B23" s="119"/>
      <c r="C23" s="119"/>
      <c r="D23" s="20" t="s">
        <v>42</v>
      </c>
      <c r="E23" s="39">
        <f t="shared" si="3"/>
        <v>0</v>
      </c>
      <c r="F23" s="36">
        <f t="shared" ref="F23:K23" si="7">F29</f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</row>
    <row r="24" spans="1:11" ht="31.5" x14ac:dyDescent="0.25">
      <c r="A24" s="119"/>
      <c r="B24" s="119"/>
      <c r="C24" s="119"/>
      <c r="D24" s="20" t="s">
        <v>43</v>
      </c>
      <c r="E24" s="39">
        <f t="shared" si="3"/>
        <v>0</v>
      </c>
      <c r="F24" s="36">
        <f t="shared" ref="F24:K24" si="8">F30</f>
        <v>0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6">
        <f t="shared" si="8"/>
        <v>0</v>
      </c>
    </row>
    <row r="25" spans="1:11" ht="15.75" customHeight="1" x14ac:dyDescent="0.25">
      <c r="A25" s="113" t="s">
        <v>104</v>
      </c>
      <c r="B25" s="114" t="s">
        <v>119</v>
      </c>
      <c r="C25" s="113" t="s">
        <v>103</v>
      </c>
      <c r="D25" s="15" t="s">
        <v>44</v>
      </c>
      <c r="E25" s="29">
        <f>F25+G25+H25+I25+J25+K25</f>
        <v>4100</v>
      </c>
      <c r="F25" s="30">
        <f>F26+F27+F28+F29+F30</f>
        <v>0</v>
      </c>
      <c r="G25" s="75">
        <f t="shared" ref="G25" si="9">G26+G27+G28+G29+G30</f>
        <v>0</v>
      </c>
      <c r="H25" s="30">
        <f t="shared" ref="H25" si="10">H26+H27+H28+H29+H30</f>
        <v>950</v>
      </c>
      <c r="I25" s="30">
        <f t="shared" ref="I25" si="11">I26+I27+I28+I29+I30</f>
        <v>1050</v>
      </c>
      <c r="J25" s="30">
        <f t="shared" ref="J25" si="12">J26+J27+J28+J29+J30</f>
        <v>1050</v>
      </c>
      <c r="K25" s="30">
        <f t="shared" ref="K25" si="13">K26+K27+K28+K29+K30</f>
        <v>1050</v>
      </c>
    </row>
    <row r="26" spans="1:11" ht="47.25" x14ac:dyDescent="0.25">
      <c r="A26" s="113"/>
      <c r="B26" s="115"/>
      <c r="C26" s="113"/>
      <c r="D26" s="17" t="s">
        <v>39</v>
      </c>
      <c r="E26" s="31">
        <f t="shared" ref="E26:E30" si="14">F26+G26+H26+I26+J26+K26</f>
        <v>4100</v>
      </c>
      <c r="F26" s="32">
        <v>0</v>
      </c>
      <c r="G26" s="74">
        <v>0</v>
      </c>
      <c r="H26" s="32">
        <v>950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3"/>
      <c r="B27" s="115"/>
      <c r="C27" s="113"/>
      <c r="D27" s="17" t="s">
        <v>40</v>
      </c>
      <c r="E27" s="16">
        <f t="shared" si="14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3"/>
      <c r="B28" s="115"/>
      <c r="C28" s="113"/>
      <c r="D28" s="17" t="s">
        <v>41</v>
      </c>
      <c r="E28" s="16">
        <f t="shared" si="14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3"/>
      <c r="B29" s="115"/>
      <c r="C29" s="113"/>
      <c r="D29" s="17" t="s">
        <v>42</v>
      </c>
      <c r="E29" s="16">
        <f t="shared" si="14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3"/>
      <c r="B30" s="116"/>
      <c r="C30" s="113"/>
      <c r="D30" s="17" t="s">
        <v>43</v>
      </c>
      <c r="E30" s="16">
        <f t="shared" si="14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4" t="s">
        <v>104</v>
      </c>
      <c r="B31" s="114" t="s">
        <v>135</v>
      </c>
      <c r="C31" s="114" t="s">
        <v>121</v>
      </c>
      <c r="D31" s="52" t="s">
        <v>44</v>
      </c>
      <c r="E31" s="16">
        <f>SUM(F31:K31)</f>
        <v>34711.01</v>
      </c>
      <c r="F31" s="53">
        <f>SUM(F32)</f>
        <v>4279.3900000000003</v>
      </c>
      <c r="G31" s="53">
        <f t="shared" ref="G31:K31" si="15">SUM(G32)</f>
        <v>4731.62</v>
      </c>
      <c r="H31" s="53">
        <f t="shared" si="15"/>
        <v>6350</v>
      </c>
      <c r="I31" s="53">
        <f t="shared" si="15"/>
        <v>6450</v>
      </c>
      <c r="J31" s="53">
        <f t="shared" si="15"/>
        <v>6450</v>
      </c>
      <c r="K31" s="53">
        <f t="shared" si="15"/>
        <v>6450</v>
      </c>
    </row>
    <row r="32" spans="1:11" ht="47.25" x14ac:dyDescent="0.25">
      <c r="A32" s="115"/>
      <c r="B32" s="115"/>
      <c r="C32" s="115"/>
      <c r="D32" s="17" t="s">
        <v>39</v>
      </c>
      <c r="E32" s="54">
        <f>SUM(F32:K32)</f>
        <v>34711.01</v>
      </c>
      <c r="F32" s="55">
        <v>4279.3900000000003</v>
      </c>
      <c r="G32" s="51">
        <v>4731.62</v>
      </c>
      <c r="H32" s="55">
        <v>6350</v>
      </c>
      <c r="I32" s="55">
        <v>6450</v>
      </c>
      <c r="J32" s="55">
        <v>6450</v>
      </c>
      <c r="K32" s="55">
        <v>6450</v>
      </c>
    </row>
    <row r="33" spans="1:11" ht="63" x14ac:dyDescent="0.25">
      <c r="A33" s="115"/>
      <c r="B33" s="115"/>
      <c r="C33" s="115"/>
      <c r="D33" s="17" t="s">
        <v>40</v>
      </c>
      <c r="E33" s="16">
        <v>0</v>
      </c>
      <c r="F33" s="67">
        <v>1150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1:11" ht="63" x14ac:dyDescent="0.25">
      <c r="A34" s="115"/>
      <c r="B34" s="115"/>
      <c r="C34" s="115"/>
      <c r="D34" s="17" t="s">
        <v>41</v>
      </c>
      <c r="E34" s="16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ht="63" x14ac:dyDescent="0.25">
      <c r="A35" s="115"/>
      <c r="B35" s="115"/>
      <c r="C35" s="115"/>
      <c r="D35" s="17" t="s">
        <v>42</v>
      </c>
      <c r="E35" s="16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ht="31.5" x14ac:dyDescent="0.25">
      <c r="A36" s="116"/>
      <c r="B36" s="116"/>
      <c r="C36" s="116"/>
      <c r="D36" s="17" t="s">
        <v>43</v>
      </c>
      <c r="E36" s="16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6" customHeight="1" x14ac:dyDescent="0.25">
      <c r="A37" s="114" t="s">
        <v>104</v>
      </c>
      <c r="B37" s="114" t="s">
        <v>127</v>
      </c>
      <c r="C37" s="114" t="s">
        <v>121</v>
      </c>
      <c r="D37" s="52" t="s">
        <v>44</v>
      </c>
      <c r="E37" s="16">
        <f>SUM(F37:K37)</f>
        <v>27457.08</v>
      </c>
      <c r="F37" s="53">
        <f>SUM(F38)</f>
        <v>952.62</v>
      </c>
      <c r="G37" s="53">
        <f t="shared" ref="G37:K37" si="16">SUM(G38)</f>
        <v>804.46</v>
      </c>
      <c r="H37" s="53">
        <f t="shared" si="16"/>
        <v>6350</v>
      </c>
      <c r="I37" s="53">
        <f t="shared" si="16"/>
        <v>6450</v>
      </c>
      <c r="J37" s="53">
        <f t="shared" si="16"/>
        <v>6450</v>
      </c>
      <c r="K37" s="53">
        <f t="shared" si="16"/>
        <v>6450</v>
      </c>
    </row>
    <row r="38" spans="1:11" ht="47.25" x14ac:dyDescent="0.25">
      <c r="A38" s="115"/>
      <c r="B38" s="115"/>
      <c r="C38" s="115"/>
      <c r="D38" s="17" t="s">
        <v>39</v>
      </c>
      <c r="E38" s="54">
        <f>SUM(F38:K38)</f>
        <v>27457.08</v>
      </c>
      <c r="F38" s="55">
        <v>952.62</v>
      </c>
      <c r="G38" s="51">
        <v>804.46</v>
      </c>
      <c r="H38" s="55">
        <v>6350</v>
      </c>
      <c r="I38" s="55">
        <v>6450</v>
      </c>
      <c r="J38" s="55">
        <v>6450</v>
      </c>
      <c r="K38" s="55">
        <v>6450</v>
      </c>
    </row>
    <row r="39" spans="1:11" ht="63" x14ac:dyDescent="0.25">
      <c r="A39" s="115"/>
      <c r="B39" s="115"/>
      <c r="C39" s="115"/>
      <c r="D39" s="17" t="s">
        <v>40</v>
      </c>
      <c r="E39" s="16">
        <v>0</v>
      </c>
      <c r="F39" s="67">
        <v>100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</row>
    <row r="40" spans="1:11" ht="63" x14ac:dyDescent="0.25">
      <c r="A40" s="115"/>
      <c r="B40" s="115"/>
      <c r="C40" s="115"/>
      <c r="D40" s="17" t="s">
        <v>41</v>
      </c>
      <c r="E40" s="1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ht="63" x14ac:dyDescent="0.25">
      <c r="A41" s="115"/>
      <c r="B41" s="115"/>
      <c r="C41" s="115"/>
      <c r="D41" s="17" t="s">
        <v>42</v>
      </c>
      <c r="E41" s="16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ht="31.5" x14ac:dyDescent="0.25">
      <c r="A42" s="116"/>
      <c r="B42" s="116"/>
      <c r="C42" s="116"/>
      <c r="D42" s="17" t="s">
        <v>43</v>
      </c>
      <c r="E42" s="16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1:11" ht="20.45" customHeight="1" x14ac:dyDescent="0.25">
      <c r="A43" s="120" t="s">
        <v>128</v>
      </c>
      <c r="B43" s="120" t="s">
        <v>105</v>
      </c>
      <c r="C43" s="120" t="s">
        <v>103</v>
      </c>
      <c r="D43" s="18" t="s">
        <v>44</v>
      </c>
      <c r="E43" s="35">
        <f>F43+G43+H43+I43+J43+K43</f>
        <v>229531.27199999997</v>
      </c>
      <c r="F43" s="56">
        <f>F44+F45+F46+F47+F48</f>
        <v>41991.093999999997</v>
      </c>
      <c r="G43" s="71">
        <f t="shared" ref="G43:K43" si="17">G44+G45+G46+G47+G48</f>
        <v>41386.990000000005</v>
      </c>
      <c r="H43" s="56">
        <f t="shared" si="17"/>
        <v>36538.296999999999</v>
      </c>
      <c r="I43" s="56">
        <f t="shared" si="17"/>
        <v>36538.296999999999</v>
      </c>
      <c r="J43" s="56">
        <f t="shared" si="17"/>
        <v>36538.296999999999</v>
      </c>
      <c r="K43" s="56">
        <f t="shared" si="17"/>
        <v>36538.296999999999</v>
      </c>
    </row>
    <row r="44" spans="1:11" ht="47.25" x14ac:dyDescent="0.25">
      <c r="A44" s="121"/>
      <c r="B44" s="121"/>
      <c r="C44" s="121"/>
      <c r="D44" s="20" t="s">
        <v>39</v>
      </c>
      <c r="E44" s="35">
        <f t="shared" ref="E44:E48" si="18">F44+G44+H44+I44+J44+K44</f>
        <v>216113.20499999996</v>
      </c>
      <c r="F44" s="36">
        <f t="shared" ref="F44:G46" si="19">F50+F98</f>
        <v>35152.536999999997</v>
      </c>
      <c r="G44" s="36">
        <f t="shared" si="19"/>
        <v>34807.480000000003</v>
      </c>
      <c r="H44" s="36">
        <f t="shared" ref="G44:K48" si="20">H50+H62</f>
        <v>36538.296999999999</v>
      </c>
      <c r="I44" s="36">
        <f t="shared" si="20"/>
        <v>36538.296999999999</v>
      </c>
      <c r="J44" s="36">
        <f t="shared" si="20"/>
        <v>36538.296999999999</v>
      </c>
      <c r="K44" s="36">
        <f t="shared" si="20"/>
        <v>36538.296999999999</v>
      </c>
    </row>
    <row r="45" spans="1:11" ht="63.75" customHeight="1" x14ac:dyDescent="0.25">
      <c r="A45" s="121"/>
      <c r="B45" s="121"/>
      <c r="C45" s="121"/>
      <c r="D45" s="20" t="s">
        <v>40</v>
      </c>
      <c r="E45" s="39">
        <f t="shared" si="18"/>
        <v>9692.5869999999995</v>
      </c>
      <c r="F45" s="36">
        <f t="shared" si="19"/>
        <v>5014.7370000000001</v>
      </c>
      <c r="G45" s="36">
        <f t="shared" si="19"/>
        <v>4677.8500000000004</v>
      </c>
      <c r="H45" s="36">
        <f t="shared" ref="H45:K45" si="21">H51+H99</f>
        <v>0</v>
      </c>
      <c r="I45" s="36">
        <f t="shared" si="21"/>
        <v>0</v>
      </c>
      <c r="J45" s="36">
        <f t="shared" si="21"/>
        <v>0</v>
      </c>
      <c r="K45" s="36">
        <f t="shared" si="21"/>
        <v>0</v>
      </c>
    </row>
    <row r="46" spans="1:11" ht="55.9" customHeight="1" x14ac:dyDescent="0.25">
      <c r="A46" s="121"/>
      <c r="B46" s="121"/>
      <c r="C46" s="121"/>
      <c r="D46" s="20" t="s">
        <v>41</v>
      </c>
      <c r="E46" s="39">
        <f t="shared" si="18"/>
        <v>3725.48</v>
      </c>
      <c r="F46" s="36">
        <f t="shared" si="19"/>
        <v>1823.82</v>
      </c>
      <c r="G46" s="36">
        <f t="shared" si="19"/>
        <v>1901.66</v>
      </c>
      <c r="H46" s="36">
        <f t="shared" si="20"/>
        <v>0</v>
      </c>
      <c r="I46" s="36">
        <f t="shared" si="20"/>
        <v>0</v>
      </c>
      <c r="J46" s="36">
        <f t="shared" si="20"/>
        <v>0</v>
      </c>
      <c r="K46" s="36">
        <f t="shared" si="20"/>
        <v>0</v>
      </c>
    </row>
    <row r="47" spans="1:11" ht="66" customHeight="1" x14ac:dyDescent="0.25">
      <c r="A47" s="121"/>
      <c r="B47" s="121"/>
      <c r="C47" s="121"/>
      <c r="D47" s="20" t="s">
        <v>42</v>
      </c>
      <c r="E47" s="39">
        <f t="shared" si="18"/>
        <v>0</v>
      </c>
      <c r="F47" s="36">
        <f>F53+F65</f>
        <v>0</v>
      </c>
      <c r="G47" s="36">
        <f t="shared" si="20"/>
        <v>0</v>
      </c>
      <c r="H47" s="36">
        <f t="shared" si="20"/>
        <v>0</v>
      </c>
      <c r="I47" s="36">
        <f t="shared" si="20"/>
        <v>0</v>
      </c>
      <c r="J47" s="36">
        <f t="shared" si="20"/>
        <v>0</v>
      </c>
      <c r="K47" s="36">
        <f t="shared" si="20"/>
        <v>0</v>
      </c>
    </row>
    <row r="48" spans="1:11" ht="29.25" customHeight="1" x14ac:dyDescent="0.25">
      <c r="A48" s="122"/>
      <c r="B48" s="122"/>
      <c r="C48" s="122"/>
      <c r="D48" s="20" t="s">
        <v>43</v>
      </c>
      <c r="E48" s="39">
        <f t="shared" si="18"/>
        <v>0</v>
      </c>
      <c r="F48" s="36">
        <f>F54+F66</f>
        <v>0</v>
      </c>
      <c r="G48" s="36">
        <f t="shared" si="20"/>
        <v>0</v>
      </c>
      <c r="H48" s="36">
        <f t="shared" si="20"/>
        <v>0</v>
      </c>
      <c r="I48" s="36">
        <f t="shared" si="20"/>
        <v>0</v>
      </c>
      <c r="J48" s="36">
        <f t="shared" si="20"/>
        <v>0</v>
      </c>
      <c r="K48" s="36">
        <f t="shared" si="20"/>
        <v>0</v>
      </c>
    </row>
    <row r="49" spans="1:11" ht="15.75" x14ac:dyDescent="0.25">
      <c r="A49" s="118" t="s">
        <v>104</v>
      </c>
      <c r="B49" s="118" t="s">
        <v>106</v>
      </c>
      <c r="C49" s="118" t="s">
        <v>110</v>
      </c>
      <c r="D49" s="57" t="s">
        <v>44</v>
      </c>
      <c r="E49" s="62">
        <f>F49+G49+H49+I49+J49+K49</f>
        <v>222421.27199999997</v>
      </c>
      <c r="F49" s="70">
        <f>F50+F51+F52+F53</f>
        <v>41447.093999999997</v>
      </c>
      <c r="G49" s="76">
        <f>G50+G51+G52+G53</f>
        <v>38820.990000000005</v>
      </c>
      <c r="H49" s="70">
        <f t="shared" ref="H49:K49" si="22">H50+H51+H52+H53</f>
        <v>35538.296999999999</v>
      </c>
      <c r="I49" s="70">
        <f t="shared" si="22"/>
        <v>35538.296999999999</v>
      </c>
      <c r="J49" s="70">
        <f t="shared" si="22"/>
        <v>35538.296999999999</v>
      </c>
      <c r="K49" s="70">
        <f t="shared" si="22"/>
        <v>35538.296999999999</v>
      </c>
    </row>
    <row r="50" spans="1:11" ht="47.25" x14ac:dyDescent="0.25">
      <c r="A50" s="118"/>
      <c r="B50" s="118"/>
      <c r="C50" s="118"/>
      <c r="D50" s="60" t="s">
        <v>39</v>
      </c>
      <c r="E50" s="62">
        <f t="shared" ref="E50:E54" si="23">F50+G50+H50+I50+J50+K50</f>
        <v>209003.20499999996</v>
      </c>
      <c r="F50" s="63">
        <f>F56+F62+F68+F80+F86+F92+34538.297</f>
        <v>34608.536999999997</v>
      </c>
      <c r="G50" s="63">
        <f>G56+G62+G68+G74+G80+G86+G92+31787.65</f>
        <v>32241.480000000003</v>
      </c>
      <c r="H50" s="63">
        <f t="shared" ref="H50:K50" si="24">H56+H62+H68+H80+H86+H92+34538.297</f>
        <v>35538.296999999999</v>
      </c>
      <c r="I50" s="63">
        <f t="shared" si="24"/>
        <v>35538.296999999999</v>
      </c>
      <c r="J50" s="63">
        <f t="shared" si="24"/>
        <v>35538.296999999999</v>
      </c>
      <c r="K50" s="63">
        <f t="shared" si="24"/>
        <v>35538.296999999999</v>
      </c>
    </row>
    <row r="51" spans="1:11" ht="69.75" customHeight="1" x14ac:dyDescent="0.25">
      <c r="A51" s="118"/>
      <c r="B51" s="118"/>
      <c r="C51" s="118"/>
      <c r="D51" s="60" t="s">
        <v>40</v>
      </c>
      <c r="E51" s="58">
        <f t="shared" si="23"/>
        <v>9692.5869999999995</v>
      </c>
      <c r="F51" s="61">
        <f>F57+F63+F69+F81+F87+F93</f>
        <v>5014.7370000000001</v>
      </c>
      <c r="G51" s="61">
        <f>G57+G63+G69+G75+G81+G87+G93+1305</f>
        <v>4677.8500000000004</v>
      </c>
      <c r="H51" s="61">
        <v>0</v>
      </c>
      <c r="I51" s="61">
        <v>0</v>
      </c>
      <c r="J51" s="61">
        <v>0</v>
      </c>
      <c r="K51" s="61">
        <v>0</v>
      </c>
    </row>
    <row r="52" spans="1:11" ht="63" x14ac:dyDescent="0.25">
      <c r="A52" s="118"/>
      <c r="B52" s="118"/>
      <c r="C52" s="118"/>
      <c r="D52" s="60" t="s">
        <v>41</v>
      </c>
      <c r="E52" s="58">
        <f t="shared" si="23"/>
        <v>3725.48</v>
      </c>
      <c r="F52" s="61">
        <f>F58+F64+F70+F82+F88+F94</f>
        <v>1823.82</v>
      </c>
      <c r="G52" s="61">
        <f>G58+G64+G70+G76+G82+G88+G94</f>
        <v>1901.66</v>
      </c>
      <c r="H52" s="61">
        <v>0</v>
      </c>
      <c r="I52" s="61">
        <v>0</v>
      </c>
      <c r="J52" s="61">
        <v>0</v>
      </c>
      <c r="K52" s="61">
        <v>0</v>
      </c>
    </row>
    <row r="53" spans="1:11" ht="67.5" customHeight="1" x14ac:dyDescent="0.25">
      <c r="A53" s="118"/>
      <c r="B53" s="118"/>
      <c r="C53" s="118"/>
      <c r="D53" s="60" t="s">
        <v>42</v>
      </c>
      <c r="E53" s="58">
        <f t="shared" si="23"/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31.5" x14ac:dyDescent="0.25">
      <c r="A54" s="118"/>
      <c r="B54" s="118"/>
      <c r="C54" s="118"/>
      <c r="D54" s="60" t="s">
        <v>43</v>
      </c>
      <c r="E54" s="58">
        <f t="shared" si="23"/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</row>
    <row r="55" spans="1:11" ht="15.75" x14ac:dyDescent="0.25">
      <c r="A55" s="113" t="s">
        <v>125</v>
      </c>
      <c r="B55" s="113" t="s">
        <v>138</v>
      </c>
      <c r="C55" s="113" t="s">
        <v>110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48">
        <f t="shared" ref="G55:K55" si="25">G56+G57+G58+G59+G60</f>
        <v>380</v>
      </c>
      <c r="H55" s="34">
        <f t="shared" si="25"/>
        <v>0</v>
      </c>
      <c r="I55" s="34">
        <f t="shared" si="25"/>
        <v>0</v>
      </c>
      <c r="J55" s="34">
        <f t="shared" si="25"/>
        <v>0</v>
      </c>
      <c r="K55" s="34">
        <f t="shared" si="25"/>
        <v>0</v>
      </c>
    </row>
    <row r="56" spans="1:11" ht="47.25" x14ac:dyDescent="0.25">
      <c r="A56" s="113"/>
      <c r="B56" s="113"/>
      <c r="C56" s="113"/>
      <c r="D56" s="17" t="s">
        <v>39</v>
      </c>
      <c r="E56" s="31">
        <f t="shared" ref="E56:E60" si="26">F56+G56+H56+I56+J56+K56</f>
        <v>388.08</v>
      </c>
      <c r="F56" s="32">
        <v>8.08</v>
      </c>
      <c r="G56" s="65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3"/>
      <c r="B57" s="113"/>
      <c r="C57" s="113"/>
      <c r="D57" s="17" t="s">
        <v>40</v>
      </c>
      <c r="E57" s="31">
        <f t="shared" si="26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3"/>
      <c r="B58" s="113"/>
      <c r="C58" s="113"/>
      <c r="D58" s="17" t="s">
        <v>41</v>
      </c>
      <c r="E58" s="31">
        <f t="shared" si="26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3"/>
      <c r="B59" s="113"/>
      <c r="C59" s="113"/>
      <c r="D59" s="17" t="s">
        <v>42</v>
      </c>
      <c r="E59" s="31">
        <f t="shared" si="26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3"/>
      <c r="B60" s="113"/>
      <c r="C60" s="113"/>
      <c r="D60" s="17" t="s">
        <v>43</v>
      </c>
      <c r="E60" s="31">
        <f t="shared" si="26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x14ac:dyDescent="0.25">
      <c r="A61" s="113" t="s">
        <v>125</v>
      </c>
      <c r="B61" s="113" t="s">
        <v>124</v>
      </c>
      <c r="C61" s="113" t="s">
        <v>110</v>
      </c>
      <c r="D61" s="15" t="s">
        <v>44</v>
      </c>
      <c r="E61" s="31">
        <f>F61+G61+H61+I61+J61+K61</f>
        <v>7566.8869999999997</v>
      </c>
      <c r="F61" s="34">
        <f>F62+F63+F64+F65+F66</f>
        <v>1779.6669999999999</v>
      </c>
      <c r="G61" s="48">
        <f t="shared" ref="G61:K61" si="27">G62+G63+G64+G65+G66</f>
        <v>1787.22</v>
      </c>
      <c r="H61" s="34">
        <f t="shared" si="27"/>
        <v>1000</v>
      </c>
      <c r="I61" s="34">
        <f t="shared" si="27"/>
        <v>1000</v>
      </c>
      <c r="J61" s="34">
        <f t="shared" si="27"/>
        <v>1000</v>
      </c>
      <c r="K61" s="34">
        <f t="shared" si="27"/>
        <v>1000</v>
      </c>
    </row>
    <row r="62" spans="1:11" ht="47.25" x14ac:dyDescent="0.25">
      <c r="A62" s="113"/>
      <c r="B62" s="113"/>
      <c r="C62" s="113"/>
      <c r="D62" s="17" t="s">
        <v>39</v>
      </c>
      <c r="E62" s="31">
        <f t="shared" ref="E62:E66" si="28">F62+G62+H62+I62+J62+K62</f>
        <v>4035.62</v>
      </c>
      <c r="F62" s="32">
        <v>17.75</v>
      </c>
      <c r="G62" s="73">
        <v>17.87</v>
      </c>
      <c r="H62" s="32">
        <v>1000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3"/>
      <c r="B63" s="113"/>
      <c r="C63" s="113"/>
      <c r="D63" s="17" t="s">
        <v>40</v>
      </c>
      <c r="E63" s="31">
        <f t="shared" si="28"/>
        <v>105.78699999999999</v>
      </c>
      <c r="F63" s="32">
        <v>88.096999999999994</v>
      </c>
      <c r="G63" s="73">
        <v>17.690000000000001</v>
      </c>
      <c r="H63" s="32">
        <v>0</v>
      </c>
      <c r="I63" s="32">
        <v>0</v>
      </c>
      <c r="J63" s="32">
        <v>0</v>
      </c>
      <c r="K63" s="32">
        <v>0</v>
      </c>
    </row>
    <row r="64" spans="1:11" ht="63" x14ac:dyDescent="0.25">
      <c r="A64" s="113"/>
      <c r="B64" s="113"/>
      <c r="C64" s="113"/>
      <c r="D64" s="17" t="s">
        <v>41</v>
      </c>
      <c r="E64" s="31">
        <f t="shared" si="28"/>
        <v>3425.48</v>
      </c>
      <c r="F64" s="32">
        <v>1673.82</v>
      </c>
      <c r="G64" s="65">
        <v>1751.66</v>
      </c>
      <c r="H64" s="32">
        <v>0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3"/>
      <c r="B65" s="113"/>
      <c r="C65" s="113"/>
      <c r="D65" s="17" t="s">
        <v>42</v>
      </c>
      <c r="E65" s="31">
        <f t="shared" si="28"/>
        <v>0</v>
      </c>
      <c r="F65" s="68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3"/>
      <c r="B66" s="113"/>
      <c r="C66" s="113"/>
      <c r="D66" s="17" t="s">
        <v>43</v>
      </c>
      <c r="E66" s="31">
        <f t="shared" si="28"/>
        <v>0</v>
      </c>
      <c r="F66" s="68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3" t="s">
        <v>125</v>
      </c>
      <c r="B67" s="113" t="s">
        <v>139</v>
      </c>
      <c r="C67" s="113" t="s">
        <v>110</v>
      </c>
      <c r="D67" s="15" t="s">
        <v>44</v>
      </c>
      <c r="E67" s="31">
        <f>F67+G67+H67+I67+J67+K67</f>
        <v>0</v>
      </c>
      <c r="F67" s="69">
        <f>F68+F69+F70+F71+F72</f>
        <v>0</v>
      </c>
      <c r="G67" s="48">
        <f t="shared" ref="G67:K67" si="29">G68+G69+G70+G71+G72</f>
        <v>0</v>
      </c>
      <c r="H67" s="34">
        <f t="shared" si="29"/>
        <v>0</v>
      </c>
      <c r="I67" s="34">
        <f t="shared" si="29"/>
        <v>0</v>
      </c>
      <c r="J67" s="34">
        <f t="shared" si="29"/>
        <v>0</v>
      </c>
      <c r="K67" s="34">
        <f t="shared" si="29"/>
        <v>0</v>
      </c>
    </row>
    <row r="68" spans="1:11" ht="30" customHeight="1" x14ac:dyDescent="0.25">
      <c r="A68" s="113"/>
      <c r="B68" s="113"/>
      <c r="C68" s="113"/>
      <c r="D68" s="17" t="s">
        <v>39</v>
      </c>
      <c r="E68" s="31">
        <f t="shared" ref="E68:E72" si="30">F68+G68+H68+I68+J68+K68</f>
        <v>0</v>
      </c>
      <c r="F68" s="32">
        <v>0</v>
      </c>
      <c r="G68" s="65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3"/>
      <c r="B69" s="113"/>
      <c r="C69" s="113"/>
      <c r="D69" s="17" t="s">
        <v>40</v>
      </c>
      <c r="E69" s="31">
        <f t="shared" si="30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3"/>
      <c r="B70" s="113"/>
      <c r="C70" s="113"/>
      <c r="D70" s="17" t="s">
        <v>41</v>
      </c>
      <c r="E70" s="31">
        <f t="shared" si="30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3"/>
      <c r="B71" s="113"/>
      <c r="C71" s="113"/>
      <c r="D71" s="17" t="s">
        <v>42</v>
      </c>
      <c r="E71" s="31">
        <f t="shared" si="30"/>
        <v>0</v>
      </c>
      <c r="F71" s="68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3"/>
      <c r="B72" s="113"/>
      <c r="C72" s="113"/>
      <c r="D72" s="17" t="s">
        <v>43</v>
      </c>
      <c r="E72" s="31">
        <f t="shared" si="30"/>
        <v>0</v>
      </c>
      <c r="F72" s="68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4" t="s">
        <v>144</v>
      </c>
      <c r="B73" s="113" t="s">
        <v>129</v>
      </c>
      <c r="C73" s="113" t="s">
        <v>110</v>
      </c>
      <c r="D73" s="15" t="s">
        <v>44</v>
      </c>
      <c r="E73" s="31">
        <f>F73+G73+H73+I73+J73+K73</f>
        <v>250</v>
      </c>
      <c r="F73" s="69">
        <f>F74+F75+F76+F77+F78</f>
        <v>150</v>
      </c>
      <c r="G73" s="48">
        <f t="shared" ref="G73:K73" si="31">G74+G75+G76+G77+G78</f>
        <v>100</v>
      </c>
      <c r="H73" s="34">
        <f t="shared" si="31"/>
        <v>0</v>
      </c>
      <c r="I73" s="34">
        <f t="shared" si="31"/>
        <v>0</v>
      </c>
      <c r="J73" s="34">
        <f t="shared" si="31"/>
        <v>0</v>
      </c>
      <c r="K73" s="34">
        <f t="shared" si="31"/>
        <v>0</v>
      </c>
    </row>
    <row r="74" spans="1:11" ht="30" customHeight="1" x14ac:dyDescent="0.25">
      <c r="A74" s="115"/>
      <c r="B74" s="113"/>
      <c r="C74" s="113"/>
      <c r="D74" s="17" t="s">
        <v>39</v>
      </c>
      <c r="E74" s="31">
        <f t="shared" ref="E74:E78" si="32">F74+G74+H74+I74+J74+K74</f>
        <v>0</v>
      </c>
      <c r="F74" s="68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5"/>
      <c r="B75" s="113"/>
      <c r="C75" s="113"/>
      <c r="D75" s="17" t="s">
        <v>40</v>
      </c>
      <c r="E75" s="31">
        <f t="shared" si="32"/>
        <v>0</v>
      </c>
      <c r="F75" s="68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5"/>
      <c r="B76" s="113"/>
      <c r="C76" s="113"/>
      <c r="D76" s="17" t="s">
        <v>41</v>
      </c>
      <c r="E76" s="31">
        <f t="shared" si="32"/>
        <v>250</v>
      </c>
      <c r="F76" s="32">
        <v>150</v>
      </c>
      <c r="G76" s="32">
        <v>100</v>
      </c>
      <c r="H76" s="32">
        <v>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5"/>
      <c r="B77" s="113"/>
      <c r="C77" s="113"/>
      <c r="D77" s="17" t="s">
        <v>42</v>
      </c>
      <c r="E77" s="31">
        <f t="shared" si="32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6"/>
      <c r="B78" s="113"/>
      <c r="C78" s="113"/>
      <c r="D78" s="17" t="s">
        <v>43</v>
      </c>
      <c r="E78" s="31">
        <f t="shared" si="32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4" t="s">
        <v>143</v>
      </c>
      <c r="B79" s="113" t="s">
        <v>142</v>
      </c>
      <c r="C79" s="113" t="s">
        <v>110</v>
      </c>
      <c r="D79" s="15" t="s">
        <v>44</v>
      </c>
      <c r="E79" s="31">
        <f>F79+G79+H79+I79+J79+K79</f>
        <v>200</v>
      </c>
      <c r="F79" s="69">
        <f>F80+F81+F82+F83+F84</f>
        <v>150</v>
      </c>
      <c r="G79" s="48">
        <f t="shared" ref="G79:K79" si="33">G80+G81+G82+G83+G84</f>
        <v>50</v>
      </c>
      <c r="H79" s="34">
        <f t="shared" si="33"/>
        <v>0</v>
      </c>
      <c r="I79" s="34">
        <f t="shared" si="33"/>
        <v>0</v>
      </c>
      <c r="J79" s="34">
        <f t="shared" si="33"/>
        <v>0</v>
      </c>
      <c r="K79" s="34">
        <f t="shared" si="33"/>
        <v>0</v>
      </c>
    </row>
    <row r="80" spans="1:11" ht="30" customHeight="1" x14ac:dyDescent="0.25">
      <c r="A80" s="115"/>
      <c r="B80" s="113"/>
      <c r="C80" s="113"/>
      <c r="D80" s="17" t="s">
        <v>39</v>
      </c>
      <c r="E80" s="31">
        <f t="shared" ref="E80:E84" si="34">F80+G80+H80+I80+J80+K80</f>
        <v>0</v>
      </c>
      <c r="F80" s="68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5"/>
      <c r="B81" s="113"/>
      <c r="C81" s="113"/>
      <c r="D81" s="17" t="s">
        <v>40</v>
      </c>
      <c r="E81" s="31">
        <f t="shared" si="34"/>
        <v>0</v>
      </c>
      <c r="F81" s="68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5"/>
      <c r="B82" s="113"/>
      <c r="C82" s="113"/>
      <c r="D82" s="17" t="s">
        <v>41</v>
      </c>
      <c r="E82" s="31">
        <f t="shared" si="34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5"/>
      <c r="B83" s="113"/>
      <c r="C83" s="113"/>
      <c r="D83" s="17" t="s">
        <v>42</v>
      </c>
      <c r="E83" s="31">
        <f t="shared" si="34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6"/>
      <c r="B84" s="113"/>
      <c r="C84" s="113"/>
      <c r="D84" s="17" t="s">
        <v>43</v>
      </c>
      <c r="E84" s="31">
        <f t="shared" si="34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3" t="s">
        <v>125</v>
      </c>
      <c r="B85" s="113" t="s">
        <v>141</v>
      </c>
      <c r="C85" s="113" t="s">
        <v>110</v>
      </c>
      <c r="D85" s="15" t="s">
        <v>44</v>
      </c>
      <c r="E85" s="31">
        <f>F85+G85+H85+I85+J85+K85</f>
        <v>2904.6800000000003</v>
      </c>
      <c r="F85" s="34">
        <f>F86+F87+F88+F89+F90</f>
        <v>2643.84</v>
      </c>
      <c r="G85" s="48">
        <f t="shared" ref="G85:K85" si="35">G86+G87+G88+G89+G90</f>
        <v>260.83999999999997</v>
      </c>
      <c r="H85" s="34">
        <f t="shared" si="35"/>
        <v>0</v>
      </c>
      <c r="I85" s="34">
        <f t="shared" si="35"/>
        <v>0</v>
      </c>
      <c r="J85" s="34">
        <f t="shared" si="35"/>
        <v>0</v>
      </c>
      <c r="K85" s="34">
        <f t="shared" si="35"/>
        <v>0</v>
      </c>
    </row>
    <row r="86" spans="1:11" ht="30" customHeight="1" x14ac:dyDescent="0.25">
      <c r="A86" s="113"/>
      <c r="B86" s="113"/>
      <c r="C86" s="113"/>
      <c r="D86" s="17" t="s">
        <v>39</v>
      </c>
      <c r="E86" s="31">
        <f t="shared" ref="E86:E90" si="36">F86+G86+H86+I86+J86+K86</f>
        <v>53.870000000000005</v>
      </c>
      <c r="F86" s="32">
        <v>29.44</v>
      </c>
      <c r="G86" s="65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3"/>
      <c r="B87" s="113"/>
      <c r="C87" s="113"/>
      <c r="D87" s="17" t="s">
        <v>40</v>
      </c>
      <c r="E87" s="31">
        <f t="shared" si="36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3"/>
      <c r="B88" s="113"/>
      <c r="C88" s="113"/>
      <c r="D88" s="17" t="s">
        <v>41</v>
      </c>
      <c r="E88" s="31">
        <f t="shared" si="36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3"/>
      <c r="B89" s="113"/>
      <c r="C89" s="113"/>
      <c r="D89" s="17" t="s">
        <v>42</v>
      </c>
      <c r="E89" s="31">
        <f t="shared" si="36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3"/>
      <c r="B90" s="113"/>
      <c r="C90" s="113"/>
      <c r="D90" s="17" t="s">
        <v>43</v>
      </c>
      <c r="E90" s="31">
        <f t="shared" si="36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3" t="s">
        <v>125</v>
      </c>
      <c r="B91" s="113" t="s">
        <v>131</v>
      </c>
      <c r="C91" s="113" t="s">
        <v>110</v>
      </c>
      <c r="D91" s="15" t="s">
        <v>44</v>
      </c>
      <c r="E91" s="31">
        <f>F91+G91+H91+I91+J91+K91</f>
        <v>4647.49</v>
      </c>
      <c r="F91" s="34">
        <f>F92+F93+F94+F95+F96</f>
        <v>1497.21</v>
      </c>
      <c r="G91" s="48">
        <f t="shared" ref="G91:K91" si="37">G92+G93+G94+G95+G96</f>
        <v>3150.28</v>
      </c>
      <c r="H91" s="34">
        <f t="shared" si="37"/>
        <v>0</v>
      </c>
      <c r="I91" s="34">
        <f t="shared" si="37"/>
        <v>0</v>
      </c>
      <c r="J91" s="34">
        <f t="shared" si="37"/>
        <v>0</v>
      </c>
      <c r="K91" s="34">
        <f t="shared" si="37"/>
        <v>0</v>
      </c>
    </row>
    <row r="92" spans="1:11" ht="30" customHeight="1" x14ac:dyDescent="0.25">
      <c r="A92" s="113"/>
      <c r="B92" s="113"/>
      <c r="C92" s="113"/>
      <c r="D92" s="17" t="s">
        <v>39</v>
      </c>
      <c r="E92" s="31">
        <f t="shared" ref="E92:E96" si="38">F92+G92+H92+I92+J92+K92</f>
        <v>46.5</v>
      </c>
      <c r="F92" s="32">
        <v>14.97</v>
      </c>
      <c r="G92" s="65">
        <v>31.53</v>
      </c>
      <c r="H92" s="32">
        <v>0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3"/>
      <c r="B93" s="113"/>
      <c r="C93" s="113"/>
      <c r="D93" s="17" t="s">
        <v>40</v>
      </c>
      <c r="E93" s="31">
        <f t="shared" si="38"/>
        <v>4600.99</v>
      </c>
      <c r="F93" s="32">
        <v>1482.24</v>
      </c>
      <c r="G93" s="65">
        <v>3118.75</v>
      </c>
      <c r="H93" s="32">
        <v>0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3"/>
      <c r="B94" s="113"/>
      <c r="C94" s="113"/>
      <c r="D94" s="17" t="s">
        <v>41</v>
      </c>
      <c r="E94" s="31">
        <f t="shared" si="38"/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3"/>
      <c r="B95" s="113"/>
      <c r="C95" s="113"/>
      <c r="D95" s="17" t="s">
        <v>42</v>
      </c>
      <c r="E95" s="31">
        <f t="shared" si="38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3"/>
      <c r="B96" s="113"/>
      <c r="C96" s="113"/>
      <c r="D96" s="17" t="s">
        <v>43</v>
      </c>
      <c r="E96" s="31">
        <f t="shared" si="38"/>
        <v>0</v>
      </c>
      <c r="F96" s="68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6" t="s">
        <v>104</v>
      </c>
      <c r="B97" s="126" t="s">
        <v>107</v>
      </c>
      <c r="C97" s="126" t="s">
        <v>112</v>
      </c>
      <c r="D97" s="57" t="s">
        <v>44</v>
      </c>
      <c r="E97" s="58">
        <f>F97+G97+H97+I97+J97+K97</f>
        <v>8110</v>
      </c>
      <c r="F97" s="59">
        <f>F98+F99+F100+F101+F102</f>
        <v>544</v>
      </c>
      <c r="G97" s="48">
        <f t="shared" ref="G97:K97" si="39">G98+G99+G100+G101+G102</f>
        <v>2566</v>
      </c>
      <c r="H97" s="59">
        <f t="shared" si="39"/>
        <v>1500</v>
      </c>
      <c r="I97" s="59">
        <f t="shared" si="39"/>
        <v>1500</v>
      </c>
      <c r="J97" s="59">
        <f t="shared" si="39"/>
        <v>1500</v>
      </c>
      <c r="K97" s="59">
        <f t="shared" si="39"/>
        <v>500</v>
      </c>
    </row>
    <row r="98" spans="1:11" ht="30" customHeight="1" x14ac:dyDescent="0.25">
      <c r="A98" s="127"/>
      <c r="B98" s="127"/>
      <c r="C98" s="127"/>
      <c r="D98" s="60" t="s">
        <v>39</v>
      </c>
      <c r="E98" s="58">
        <f t="shared" ref="E98:E102" si="40">F98+G98+H98+I98+J98+K98</f>
        <v>8110</v>
      </c>
      <c r="F98" s="61">
        <v>544</v>
      </c>
      <c r="G98" s="65">
        <v>2566</v>
      </c>
      <c r="H98" s="61">
        <v>1500</v>
      </c>
      <c r="I98" s="61">
        <v>1500</v>
      </c>
      <c r="J98" s="61">
        <v>1500</v>
      </c>
      <c r="K98" s="61">
        <v>500</v>
      </c>
    </row>
    <row r="99" spans="1:11" ht="30" customHeight="1" x14ac:dyDescent="0.25">
      <c r="A99" s="127"/>
      <c r="B99" s="127"/>
      <c r="C99" s="127"/>
      <c r="D99" s="60" t="s">
        <v>40</v>
      </c>
      <c r="E99" s="58">
        <f t="shared" si="40"/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</row>
    <row r="100" spans="1:11" ht="30" customHeight="1" x14ac:dyDescent="0.25">
      <c r="A100" s="127"/>
      <c r="B100" s="127"/>
      <c r="C100" s="127"/>
      <c r="D100" s="60" t="s">
        <v>41</v>
      </c>
      <c r="E100" s="58">
        <f t="shared" si="40"/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</row>
    <row r="101" spans="1:11" ht="30" customHeight="1" x14ac:dyDescent="0.25">
      <c r="A101" s="127"/>
      <c r="B101" s="127"/>
      <c r="C101" s="127"/>
      <c r="D101" s="60" t="s">
        <v>42</v>
      </c>
      <c r="E101" s="58">
        <f t="shared" si="40"/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</row>
    <row r="102" spans="1:11" ht="30" customHeight="1" x14ac:dyDescent="0.25">
      <c r="A102" s="128"/>
      <c r="B102" s="128"/>
      <c r="C102" s="128"/>
      <c r="D102" s="60" t="s">
        <v>43</v>
      </c>
      <c r="E102" s="58">
        <f t="shared" si="40"/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</row>
    <row r="103" spans="1:11" s="37" customFormat="1" ht="20.45" customHeight="1" x14ac:dyDescent="0.25">
      <c r="A103" s="119" t="s">
        <v>136</v>
      </c>
      <c r="B103" s="119" t="s">
        <v>108</v>
      </c>
      <c r="C103" s="119" t="s">
        <v>103</v>
      </c>
      <c r="D103" s="18" t="s">
        <v>44</v>
      </c>
      <c r="E103" s="39">
        <f>F103+G103+H103+I103+J103+K103</f>
        <v>144567.1</v>
      </c>
      <c r="F103" s="19">
        <f>F104+F105+F106+F107+F108</f>
        <v>16475.030000000002</v>
      </c>
      <c r="G103" s="50">
        <f t="shared" ref="G103:K103" si="41">G104+G105+G106+G107+G108</f>
        <v>16113.83</v>
      </c>
      <c r="H103" s="19">
        <f t="shared" si="41"/>
        <v>32090.58</v>
      </c>
      <c r="I103" s="19">
        <f t="shared" si="41"/>
        <v>32090.58</v>
      </c>
      <c r="J103" s="19">
        <f t="shared" si="41"/>
        <v>32090.58</v>
      </c>
      <c r="K103" s="19">
        <f t="shared" si="41"/>
        <v>15706.5</v>
      </c>
    </row>
    <row r="104" spans="1:11" s="37" customFormat="1" ht="47.25" x14ac:dyDescent="0.25">
      <c r="A104" s="119"/>
      <c r="B104" s="119"/>
      <c r="C104" s="119"/>
      <c r="D104" s="20" t="s">
        <v>39</v>
      </c>
      <c r="E104" s="39">
        <f t="shared" ref="E104:E108" si="42">F104+G104+H104+I104+J104+K104</f>
        <v>134079.13</v>
      </c>
      <c r="F104" s="36">
        <f>F110</f>
        <v>15768.2</v>
      </c>
      <c r="G104" s="36">
        <f>G110</f>
        <v>14758.69</v>
      </c>
      <c r="H104" s="36">
        <f t="shared" ref="G104:K108" si="43">H110+H98</f>
        <v>29984.080000000002</v>
      </c>
      <c r="I104" s="36">
        <f t="shared" si="43"/>
        <v>29984.080000000002</v>
      </c>
      <c r="J104" s="36">
        <f t="shared" si="43"/>
        <v>29984.080000000002</v>
      </c>
      <c r="K104" s="36">
        <f t="shared" si="43"/>
        <v>13600</v>
      </c>
    </row>
    <row r="105" spans="1:11" s="37" customFormat="1" ht="63.75" customHeight="1" x14ac:dyDescent="0.25">
      <c r="A105" s="119"/>
      <c r="B105" s="119"/>
      <c r="C105" s="119"/>
      <c r="D105" s="20" t="s">
        <v>40</v>
      </c>
      <c r="E105" s="39">
        <f t="shared" si="42"/>
        <v>10210.48</v>
      </c>
      <c r="F105" s="36">
        <f>F111+F99</f>
        <v>700.34</v>
      </c>
      <c r="G105" s="36">
        <f>G111</f>
        <v>1110.1400000000001</v>
      </c>
      <c r="H105" s="36">
        <f t="shared" si="43"/>
        <v>2100</v>
      </c>
      <c r="I105" s="36">
        <f t="shared" si="43"/>
        <v>2100</v>
      </c>
      <c r="J105" s="36">
        <f t="shared" si="43"/>
        <v>2100</v>
      </c>
      <c r="K105" s="36">
        <f t="shared" si="43"/>
        <v>2100</v>
      </c>
    </row>
    <row r="106" spans="1:11" s="37" customFormat="1" ht="62.25" customHeight="1" x14ac:dyDescent="0.25">
      <c r="A106" s="119"/>
      <c r="B106" s="119"/>
      <c r="C106" s="119"/>
      <c r="D106" s="20" t="s">
        <v>41</v>
      </c>
      <c r="E106" s="39">
        <f t="shared" si="42"/>
        <v>277.49</v>
      </c>
      <c r="F106" s="36">
        <f>F112+F100</f>
        <v>6.49</v>
      </c>
      <c r="G106" s="36">
        <f>G112</f>
        <v>245</v>
      </c>
      <c r="H106" s="36">
        <f t="shared" si="43"/>
        <v>6.5</v>
      </c>
      <c r="I106" s="36">
        <f t="shared" si="43"/>
        <v>6.5</v>
      </c>
      <c r="J106" s="36">
        <f t="shared" si="43"/>
        <v>6.5</v>
      </c>
      <c r="K106" s="36">
        <f t="shared" si="43"/>
        <v>6.5</v>
      </c>
    </row>
    <row r="107" spans="1:11" s="37" customFormat="1" ht="63" customHeight="1" x14ac:dyDescent="0.25">
      <c r="A107" s="119"/>
      <c r="B107" s="119"/>
      <c r="C107" s="119"/>
      <c r="D107" s="20" t="s">
        <v>42</v>
      </c>
      <c r="E107" s="39">
        <f t="shared" si="42"/>
        <v>0</v>
      </c>
      <c r="F107" s="36">
        <f>F113+F101</f>
        <v>0</v>
      </c>
      <c r="G107" s="36">
        <f t="shared" si="43"/>
        <v>0</v>
      </c>
      <c r="H107" s="36">
        <f t="shared" si="43"/>
        <v>0</v>
      </c>
      <c r="I107" s="36">
        <f t="shared" si="43"/>
        <v>0</v>
      </c>
      <c r="J107" s="36">
        <f t="shared" si="43"/>
        <v>0</v>
      </c>
      <c r="K107" s="36">
        <f t="shared" si="43"/>
        <v>0</v>
      </c>
    </row>
    <row r="108" spans="1:11" s="37" customFormat="1" ht="31.5" customHeight="1" x14ac:dyDescent="0.25">
      <c r="A108" s="119"/>
      <c r="B108" s="119"/>
      <c r="C108" s="119"/>
      <c r="D108" s="20" t="s">
        <v>43</v>
      </c>
      <c r="E108" s="39">
        <f t="shared" si="42"/>
        <v>0</v>
      </c>
      <c r="F108" s="36">
        <f>F114+F102</f>
        <v>0</v>
      </c>
      <c r="G108" s="36">
        <f t="shared" si="43"/>
        <v>0</v>
      </c>
      <c r="H108" s="36">
        <f t="shared" si="43"/>
        <v>0</v>
      </c>
      <c r="I108" s="36">
        <f t="shared" si="43"/>
        <v>0</v>
      </c>
      <c r="J108" s="36">
        <f t="shared" si="43"/>
        <v>0</v>
      </c>
      <c r="K108" s="36">
        <f t="shared" si="43"/>
        <v>0</v>
      </c>
    </row>
    <row r="109" spans="1:11" ht="15.75" x14ac:dyDescent="0.25">
      <c r="A109" s="118" t="s">
        <v>104</v>
      </c>
      <c r="B109" s="118" t="s">
        <v>109</v>
      </c>
      <c r="C109" s="118" t="s">
        <v>111</v>
      </c>
      <c r="D109" s="57" t="s">
        <v>44</v>
      </c>
      <c r="E109" s="58">
        <f>F109+G109+H109+I109+J109+K109</f>
        <v>139567.1</v>
      </c>
      <c r="F109" s="48">
        <f>F110+F111+F112+F113+F114</f>
        <v>16475.030000000002</v>
      </c>
      <c r="G109" s="48">
        <f t="shared" ref="G109:K109" si="44">G110+G111+G112+G113+G114</f>
        <v>16113.83</v>
      </c>
      <c r="H109" s="48">
        <f t="shared" si="44"/>
        <v>30590.58</v>
      </c>
      <c r="I109" s="48">
        <f t="shared" si="44"/>
        <v>30590.58</v>
      </c>
      <c r="J109" s="48">
        <f t="shared" si="44"/>
        <v>30590.58</v>
      </c>
      <c r="K109" s="48">
        <f t="shared" si="44"/>
        <v>15206.5</v>
      </c>
    </row>
    <row r="110" spans="1:11" ht="46.5" customHeight="1" x14ac:dyDescent="0.25">
      <c r="A110" s="118"/>
      <c r="B110" s="118"/>
      <c r="C110" s="118"/>
      <c r="D110" s="60" t="s">
        <v>39</v>
      </c>
      <c r="E110" s="58">
        <f t="shared" ref="E110:E114" si="45">F110+G110+H110+I110+J110+K110</f>
        <v>129079.13</v>
      </c>
      <c r="F110" s="64">
        <f>F116+F140+15384.08</f>
        <v>15768.2</v>
      </c>
      <c r="G110" s="64">
        <f>G116+G122+G128+G134+G140</f>
        <v>14758.69</v>
      </c>
      <c r="H110" s="64">
        <f t="shared" ref="H110:J110" si="46">H116+H140+15384.08</f>
        <v>28484.080000000002</v>
      </c>
      <c r="I110" s="64">
        <f t="shared" si="46"/>
        <v>28484.080000000002</v>
      </c>
      <c r="J110" s="64">
        <f t="shared" si="46"/>
        <v>28484.080000000002</v>
      </c>
      <c r="K110" s="61">
        <v>13100</v>
      </c>
    </row>
    <row r="111" spans="1:11" ht="63.75" customHeight="1" x14ac:dyDescent="0.25">
      <c r="A111" s="118"/>
      <c r="B111" s="118"/>
      <c r="C111" s="118"/>
      <c r="D111" s="60" t="s">
        <v>40</v>
      </c>
      <c r="E111" s="58">
        <f t="shared" si="45"/>
        <v>10210.48</v>
      </c>
      <c r="F111" s="64">
        <f>F117+F141</f>
        <v>700.34</v>
      </c>
      <c r="G111" s="64">
        <f>G117+G123+G129+G135+G141</f>
        <v>1110.1400000000001</v>
      </c>
      <c r="H111" s="64">
        <f t="shared" ref="G111:K111" si="47">H117+H141</f>
        <v>2100</v>
      </c>
      <c r="I111" s="64">
        <f t="shared" si="47"/>
        <v>2100</v>
      </c>
      <c r="J111" s="64">
        <f t="shared" si="47"/>
        <v>2100</v>
      </c>
      <c r="K111" s="64">
        <f t="shared" si="47"/>
        <v>2100</v>
      </c>
    </row>
    <row r="112" spans="1:11" ht="63" x14ac:dyDescent="0.25">
      <c r="A112" s="118"/>
      <c r="B112" s="118"/>
      <c r="C112" s="118"/>
      <c r="D112" s="60" t="s">
        <v>41</v>
      </c>
      <c r="E112" s="58">
        <f t="shared" si="45"/>
        <v>277.49</v>
      </c>
      <c r="F112" s="64">
        <f>F118+F142</f>
        <v>6.49</v>
      </c>
      <c r="G112" s="64">
        <f>G118+G124+G130+G136+G142</f>
        <v>245</v>
      </c>
      <c r="H112" s="64">
        <f t="shared" ref="G112:K112" si="48">H118+H142</f>
        <v>6.5</v>
      </c>
      <c r="I112" s="64">
        <f t="shared" si="48"/>
        <v>6.5</v>
      </c>
      <c r="J112" s="64">
        <f t="shared" si="48"/>
        <v>6.5</v>
      </c>
      <c r="K112" s="64">
        <f t="shared" si="48"/>
        <v>6.5</v>
      </c>
    </row>
    <row r="113" spans="1:11" ht="64.5" customHeight="1" x14ac:dyDescent="0.25">
      <c r="A113" s="118"/>
      <c r="B113" s="118"/>
      <c r="C113" s="118"/>
      <c r="D113" s="60" t="s">
        <v>42</v>
      </c>
      <c r="E113" s="58">
        <f t="shared" si="45"/>
        <v>0</v>
      </c>
      <c r="F113" s="64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</row>
    <row r="114" spans="1:11" ht="27.75" customHeight="1" x14ac:dyDescent="0.25">
      <c r="A114" s="118"/>
      <c r="B114" s="118"/>
      <c r="C114" s="118"/>
      <c r="D114" s="60" t="s">
        <v>43</v>
      </c>
      <c r="E114" s="58">
        <f t="shared" si="45"/>
        <v>0</v>
      </c>
      <c r="F114" s="64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</row>
    <row r="115" spans="1:11" ht="27.75" customHeight="1" x14ac:dyDescent="0.25">
      <c r="A115" s="113" t="s">
        <v>132</v>
      </c>
      <c r="B115" s="113" t="s">
        <v>134</v>
      </c>
      <c r="C115" s="113" t="s">
        <v>111</v>
      </c>
      <c r="D115" s="15" t="s">
        <v>44</v>
      </c>
      <c r="E115" s="31">
        <f>F115+G115+H115+I115+J115+K115</f>
        <v>76440.709999999992</v>
      </c>
      <c r="F115" s="33">
        <f>F116+F117+F118+F119+F120</f>
        <v>1090.95</v>
      </c>
      <c r="G115" s="72">
        <f t="shared" ref="G115:K115" si="49">G116+G117+G118+G119+G120</f>
        <v>14523.76</v>
      </c>
      <c r="H115" s="33">
        <f t="shared" si="49"/>
        <v>15206.5</v>
      </c>
      <c r="I115" s="33">
        <f t="shared" si="49"/>
        <v>15206.5</v>
      </c>
      <c r="J115" s="33">
        <f t="shared" si="49"/>
        <v>15206.5</v>
      </c>
      <c r="K115" s="33">
        <f t="shared" si="49"/>
        <v>15206.5</v>
      </c>
    </row>
    <row r="116" spans="1:11" ht="27.75" customHeight="1" x14ac:dyDescent="0.25">
      <c r="A116" s="113"/>
      <c r="B116" s="113"/>
      <c r="C116" s="113"/>
      <c r="D116" s="17" t="s">
        <v>39</v>
      </c>
      <c r="E116" s="31">
        <f t="shared" ref="E116:E120" si="50">F116+G116+H116+I116+J116+K116</f>
        <v>67112.88</v>
      </c>
      <c r="F116" s="32">
        <v>384.12</v>
      </c>
      <c r="G116" s="73">
        <v>14328.76</v>
      </c>
      <c r="H116" s="32">
        <v>13100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13"/>
      <c r="B117" s="113"/>
      <c r="C117" s="113"/>
      <c r="D117" s="17" t="s">
        <v>40</v>
      </c>
      <c r="E117" s="31">
        <f t="shared" si="50"/>
        <v>9100.34</v>
      </c>
      <c r="F117" s="32">
        <v>700.34</v>
      </c>
      <c r="G117" s="65">
        <v>0</v>
      </c>
      <c r="H117" s="32">
        <v>2100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13"/>
      <c r="B118" s="113"/>
      <c r="C118" s="113"/>
      <c r="D118" s="17" t="s">
        <v>41</v>
      </c>
      <c r="E118" s="31">
        <f t="shared" si="50"/>
        <v>227.49</v>
      </c>
      <c r="F118" s="32">
        <v>6.49</v>
      </c>
      <c r="G118" s="65">
        <v>195</v>
      </c>
      <c r="H118" s="32">
        <v>6.5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13"/>
      <c r="B119" s="113"/>
      <c r="C119" s="113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3"/>
      <c r="B120" s="113"/>
      <c r="C120" s="113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3" t="s">
        <v>133</v>
      </c>
      <c r="B121" s="113" t="s">
        <v>140</v>
      </c>
      <c r="C121" s="113" t="s">
        <v>111</v>
      </c>
      <c r="D121" s="15" t="s">
        <v>44</v>
      </c>
      <c r="E121" s="31">
        <f>F121+G121+H121+I121+J121+K121</f>
        <v>10419.26</v>
      </c>
      <c r="F121" s="33">
        <f>F122+F123+F124+F125+F126</f>
        <v>10000</v>
      </c>
      <c r="G121" s="72">
        <f t="shared" ref="G121:K121" si="51">G122+G123+G124+G125+G126</f>
        <v>419.26</v>
      </c>
      <c r="H121" s="33">
        <f t="shared" si="51"/>
        <v>0</v>
      </c>
      <c r="I121" s="33">
        <f t="shared" si="51"/>
        <v>0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3"/>
      <c r="B122" s="113"/>
      <c r="C122" s="113"/>
      <c r="D122" s="17" t="s">
        <v>39</v>
      </c>
      <c r="E122" s="31">
        <f t="shared" ref="E122:E126" si="52">F122+G122+H122+I122+J122+K122</f>
        <v>419.26</v>
      </c>
      <c r="F122" s="32">
        <v>0</v>
      </c>
      <c r="G122" s="73">
        <v>419.26</v>
      </c>
      <c r="H122" s="32">
        <v>0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13"/>
      <c r="B123" s="113"/>
      <c r="C123" s="113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3"/>
      <c r="B124" s="113"/>
      <c r="C124" s="113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3"/>
      <c r="B125" s="113"/>
      <c r="C125" s="113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3"/>
      <c r="B126" s="113"/>
      <c r="C126" s="113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3" t="s">
        <v>145</v>
      </c>
      <c r="B127" s="113" t="s">
        <v>129</v>
      </c>
      <c r="C127" s="113" t="s">
        <v>111</v>
      </c>
      <c r="D127" s="15" t="s">
        <v>44</v>
      </c>
      <c r="E127" s="31">
        <f>F127+G127+H127+I127+J127+K127</f>
        <v>50</v>
      </c>
      <c r="F127" s="33">
        <f>F128+F129+F130+F131+F132</f>
        <v>0</v>
      </c>
      <c r="G127" s="72">
        <f t="shared" ref="G127:K127" si="53">G128+G129+G130+G131+G132</f>
        <v>50</v>
      </c>
      <c r="H127" s="33">
        <f t="shared" si="53"/>
        <v>0</v>
      </c>
      <c r="I127" s="33">
        <f t="shared" si="53"/>
        <v>0</v>
      </c>
      <c r="J127" s="33">
        <f t="shared" si="53"/>
        <v>0</v>
      </c>
      <c r="K127" s="33">
        <f t="shared" si="53"/>
        <v>0</v>
      </c>
    </row>
    <row r="128" spans="1:11" ht="27.75" customHeight="1" x14ac:dyDescent="0.25">
      <c r="A128" s="113"/>
      <c r="B128" s="113"/>
      <c r="C128" s="113"/>
      <c r="D128" s="17" t="s">
        <v>39</v>
      </c>
      <c r="E128" s="31">
        <f t="shared" ref="E128:E132" si="54">F128+G128+H128+I128+J128+K128</f>
        <v>0</v>
      </c>
      <c r="F128" s="32">
        <v>0</v>
      </c>
      <c r="G128" s="73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13"/>
      <c r="B129" s="113"/>
      <c r="C129" s="113"/>
      <c r="D129" s="17" t="s">
        <v>40</v>
      </c>
      <c r="E129" s="31">
        <f t="shared" si="54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13"/>
      <c r="B130" s="113"/>
      <c r="C130" s="113"/>
      <c r="D130" s="17" t="s">
        <v>41</v>
      </c>
      <c r="E130" s="31">
        <f t="shared" si="54"/>
        <v>50</v>
      </c>
      <c r="F130" s="32">
        <v>0</v>
      </c>
      <c r="G130" s="32">
        <v>50</v>
      </c>
      <c r="H130" s="32">
        <v>0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13"/>
      <c r="B131" s="113"/>
      <c r="C131" s="113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3"/>
      <c r="B132" s="113"/>
      <c r="C132" s="113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3" t="s">
        <v>148</v>
      </c>
      <c r="B133" s="113" t="s">
        <v>141</v>
      </c>
      <c r="C133" s="113" t="s">
        <v>111</v>
      </c>
      <c r="D133" s="15" t="s">
        <v>44</v>
      </c>
      <c r="E133" s="31">
        <f>F133+G133+H133+I133+J133+K133</f>
        <v>50.65</v>
      </c>
      <c r="F133" s="33">
        <f>F134+F135+F136+F137+F138</f>
        <v>0</v>
      </c>
      <c r="G133" s="72">
        <f t="shared" ref="G133:K133" si="55">G134+G135+G136+G137+G138</f>
        <v>50.65</v>
      </c>
      <c r="H133" s="33">
        <f t="shared" si="55"/>
        <v>0</v>
      </c>
      <c r="I133" s="33">
        <f t="shared" si="55"/>
        <v>0</v>
      </c>
      <c r="J133" s="33">
        <f t="shared" si="55"/>
        <v>0</v>
      </c>
      <c r="K133" s="33">
        <f t="shared" si="55"/>
        <v>0</v>
      </c>
    </row>
    <row r="134" spans="1:11" ht="27.75" customHeight="1" x14ac:dyDescent="0.25">
      <c r="A134" s="113"/>
      <c r="B134" s="113"/>
      <c r="C134" s="113"/>
      <c r="D134" s="17" t="s">
        <v>39</v>
      </c>
      <c r="E134" s="31">
        <f t="shared" ref="E134:E138" si="56">F134+G134+H134+I134+J134+K134</f>
        <v>0</v>
      </c>
      <c r="F134" s="32">
        <v>0</v>
      </c>
      <c r="G134" s="73">
        <v>0</v>
      </c>
      <c r="H134" s="32">
        <v>0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13"/>
      <c r="B135" s="113"/>
      <c r="C135" s="113"/>
      <c r="D135" s="17" t="s">
        <v>40</v>
      </c>
      <c r="E135" s="31">
        <f t="shared" si="56"/>
        <v>50.65</v>
      </c>
      <c r="F135" s="32">
        <v>0</v>
      </c>
      <c r="G135" s="74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3"/>
      <c r="B136" s="113"/>
      <c r="C136" s="113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3"/>
      <c r="B137" s="113"/>
      <c r="C137" s="113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3"/>
      <c r="B138" s="113"/>
      <c r="C138" s="113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3" t="s">
        <v>146</v>
      </c>
      <c r="B139" s="113" t="s">
        <v>131</v>
      </c>
      <c r="C139" s="113" t="s">
        <v>111</v>
      </c>
      <c r="D139" s="15" t="s">
        <v>44</v>
      </c>
      <c r="E139" s="31">
        <f>F139+G139+H139+I139+J139+K139</f>
        <v>1070.1600000000001</v>
      </c>
      <c r="F139" s="33">
        <f>F140+F141+F142+F143+F144</f>
        <v>0</v>
      </c>
      <c r="G139" s="72">
        <f t="shared" ref="G139:K139" si="57">G140+G141+G142+G143+G144</f>
        <v>1070.1600000000001</v>
      </c>
      <c r="H139" s="33">
        <f t="shared" si="57"/>
        <v>0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3"/>
      <c r="B140" s="113"/>
      <c r="C140" s="113"/>
      <c r="D140" s="17" t="s">
        <v>39</v>
      </c>
      <c r="E140" s="31">
        <f t="shared" ref="E140:E144" si="58">F140+G140+H140+I140+J140+K140</f>
        <v>10.67</v>
      </c>
      <c r="F140" s="32">
        <v>0</v>
      </c>
      <c r="G140" s="73">
        <v>10.67</v>
      </c>
      <c r="H140" s="32">
        <v>0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3"/>
      <c r="B141" s="113"/>
      <c r="C141" s="113"/>
      <c r="D141" s="17" t="s">
        <v>40</v>
      </c>
      <c r="E141" s="31">
        <f t="shared" si="58"/>
        <v>1059.49</v>
      </c>
      <c r="F141" s="32">
        <v>0</v>
      </c>
      <c r="G141" s="32">
        <v>1059.49</v>
      </c>
      <c r="H141" s="32">
        <v>0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3"/>
      <c r="B142" s="113"/>
      <c r="C142" s="113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3"/>
      <c r="B143" s="113"/>
      <c r="C143" s="113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3"/>
      <c r="B144" s="113"/>
      <c r="C144" s="113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19" t="s">
        <v>137</v>
      </c>
      <c r="B145" s="119" t="s">
        <v>113</v>
      </c>
      <c r="C145" s="119" t="s">
        <v>103</v>
      </c>
      <c r="D145" s="18" t="s">
        <v>44</v>
      </c>
      <c r="E145" s="39">
        <f>F145+G145+H145+I145+J145+K145</f>
        <v>6074.25</v>
      </c>
      <c r="F145" s="56">
        <f>F146+F147+F148+F149+F150</f>
        <v>1219.0800000000002</v>
      </c>
      <c r="G145" s="50">
        <f t="shared" ref="G145:K145" si="59">G146+G147+G148+G149+G150</f>
        <v>815.17</v>
      </c>
      <c r="H145" s="19">
        <f t="shared" si="59"/>
        <v>1010</v>
      </c>
      <c r="I145" s="19">
        <f t="shared" si="59"/>
        <v>1010</v>
      </c>
      <c r="J145" s="19">
        <f t="shared" si="59"/>
        <v>1010</v>
      </c>
      <c r="K145" s="19">
        <f t="shared" si="59"/>
        <v>1010</v>
      </c>
    </row>
    <row r="146" spans="1:11" s="38" customFormat="1" ht="54" customHeight="1" x14ac:dyDescent="0.25">
      <c r="A146" s="119"/>
      <c r="B146" s="119"/>
      <c r="C146" s="119"/>
      <c r="D146" s="20" t="s">
        <v>39</v>
      </c>
      <c r="E146" s="39">
        <f t="shared" ref="E146:E150" si="60">F146+G146+H146+I146+J146+K146</f>
        <v>5016.43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810</v>
      </c>
      <c r="I146" s="36">
        <f t="shared" si="61"/>
        <v>810</v>
      </c>
      <c r="J146" s="36">
        <f t="shared" si="61"/>
        <v>810</v>
      </c>
      <c r="K146" s="36">
        <f t="shared" si="61"/>
        <v>810</v>
      </c>
    </row>
    <row r="147" spans="1:11" s="38" customFormat="1" ht="64.5" customHeight="1" x14ac:dyDescent="0.25">
      <c r="A147" s="119"/>
      <c r="B147" s="119"/>
      <c r="C147" s="119"/>
      <c r="D147" s="20" t="s">
        <v>40</v>
      </c>
      <c r="E147" s="39">
        <f t="shared" si="60"/>
        <v>1057.82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200</v>
      </c>
      <c r="I147" s="36">
        <f t="shared" si="62"/>
        <v>200</v>
      </c>
      <c r="J147" s="36">
        <f t="shared" si="62"/>
        <v>200</v>
      </c>
      <c r="K147" s="36">
        <f t="shared" si="62"/>
        <v>200</v>
      </c>
    </row>
    <row r="148" spans="1:11" s="38" customFormat="1" ht="61.5" customHeight="1" x14ac:dyDescent="0.25">
      <c r="A148" s="119"/>
      <c r="B148" s="119"/>
      <c r="C148" s="119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19"/>
      <c r="B149" s="119"/>
      <c r="C149" s="119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19"/>
      <c r="B150" s="119"/>
      <c r="C150" s="119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3" t="s">
        <v>104</v>
      </c>
      <c r="B151" s="113" t="s">
        <v>126</v>
      </c>
      <c r="C151" s="113" t="s">
        <v>114</v>
      </c>
      <c r="D151" s="15" t="s">
        <v>44</v>
      </c>
      <c r="E151" s="28">
        <f>F151+G151+H151+I151+J151+K151</f>
        <v>5815.85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1010</v>
      </c>
      <c r="I151" s="33">
        <f t="shared" si="66"/>
        <v>1010</v>
      </c>
      <c r="J151" s="33">
        <f t="shared" si="66"/>
        <v>1010</v>
      </c>
      <c r="K151" s="33">
        <f t="shared" si="66"/>
        <v>1010</v>
      </c>
    </row>
    <row r="152" spans="1:11" ht="47.25" x14ac:dyDescent="0.25">
      <c r="A152" s="113"/>
      <c r="B152" s="113"/>
      <c r="C152" s="113"/>
      <c r="D152" s="17" t="s">
        <v>39</v>
      </c>
      <c r="E152" s="31">
        <f t="shared" ref="E152:E156" si="67">F152+G152+H152+I152+J152+K152</f>
        <v>5015.8500000000004</v>
      </c>
      <c r="F152" s="32">
        <v>986.6</v>
      </c>
      <c r="G152" s="74">
        <v>789.25</v>
      </c>
      <c r="H152" s="32">
        <v>810</v>
      </c>
      <c r="I152" s="32">
        <v>810</v>
      </c>
      <c r="J152" s="32">
        <v>810</v>
      </c>
      <c r="K152" s="32">
        <v>810</v>
      </c>
    </row>
    <row r="153" spans="1:11" ht="70.5" customHeight="1" x14ac:dyDescent="0.25">
      <c r="A153" s="113"/>
      <c r="B153" s="113"/>
      <c r="C153" s="113"/>
      <c r="D153" s="17" t="s">
        <v>40</v>
      </c>
      <c r="E153" s="31">
        <f t="shared" si="67"/>
        <v>800</v>
      </c>
      <c r="F153" s="32">
        <v>0</v>
      </c>
      <c r="G153" s="32">
        <v>0</v>
      </c>
      <c r="H153" s="32">
        <v>200</v>
      </c>
      <c r="I153" s="32">
        <v>200</v>
      </c>
      <c r="J153" s="32">
        <v>200</v>
      </c>
      <c r="K153" s="32">
        <v>200</v>
      </c>
    </row>
    <row r="154" spans="1:11" ht="63" x14ac:dyDescent="0.25">
      <c r="A154" s="113"/>
      <c r="B154" s="113"/>
      <c r="C154" s="113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3"/>
      <c r="B155" s="113"/>
      <c r="C155" s="113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3"/>
      <c r="B156" s="113"/>
      <c r="C156" s="113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3" t="s">
        <v>104</v>
      </c>
      <c r="B157" s="117" t="s">
        <v>131</v>
      </c>
      <c r="C157" s="113" t="s">
        <v>115</v>
      </c>
      <c r="D157" s="15" t="s">
        <v>44</v>
      </c>
      <c r="E157" s="31">
        <f>F157+G157+H157+I157+J157+K157</f>
        <v>58.4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34">
        <f t="shared" si="68"/>
        <v>0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3"/>
      <c r="B158" s="117"/>
      <c r="C158" s="113"/>
      <c r="D158" s="17" t="s">
        <v>39</v>
      </c>
      <c r="E158" s="31">
        <f t="shared" ref="E158:E162" si="69">F158+G158+H158+I158+J158+K158</f>
        <v>0.58000000000000007</v>
      </c>
      <c r="F158" s="32">
        <v>0.32</v>
      </c>
      <c r="G158" s="74">
        <v>0.26</v>
      </c>
      <c r="H158" s="32">
        <v>0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3"/>
      <c r="B159" s="117"/>
      <c r="C159" s="113"/>
      <c r="D159" s="17" t="s">
        <v>40</v>
      </c>
      <c r="E159" s="31">
        <f t="shared" si="69"/>
        <v>57.819999999999993</v>
      </c>
      <c r="F159" s="32">
        <v>32.159999999999997</v>
      </c>
      <c r="G159" s="74">
        <v>25.66</v>
      </c>
      <c r="H159" s="32">
        <v>0</v>
      </c>
      <c r="I159" s="32">
        <v>0</v>
      </c>
      <c r="J159" s="32">
        <v>0</v>
      </c>
      <c r="K159" s="32">
        <v>0</v>
      </c>
    </row>
    <row r="160" spans="1:11" ht="63" x14ac:dyDescent="0.25">
      <c r="A160" s="113"/>
      <c r="B160" s="117"/>
      <c r="C160" s="113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3"/>
      <c r="B161" s="117"/>
      <c r="C161" s="113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3"/>
      <c r="B162" s="117"/>
      <c r="C162" s="113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3" t="s">
        <v>104</v>
      </c>
      <c r="B163" s="117" t="s">
        <v>130</v>
      </c>
      <c r="C163" s="113" t="s">
        <v>115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3"/>
      <c r="B164" s="117"/>
      <c r="C164" s="113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3"/>
      <c r="B165" s="117"/>
      <c r="C165" s="113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3"/>
      <c r="B166" s="117"/>
      <c r="C166" s="113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3"/>
      <c r="B167" s="117"/>
      <c r="C167" s="113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3"/>
      <c r="B168" s="117"/>
      <c r="C168" s="113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33:A138"/>
    <mergeCell ref="B133:B138"/>
    <mergeCell ref="C133:C138"/>
    <mergeCell ref="A55:A60"/>
    <mergeCell ref="B55:B60"/>
    <mergeCell ref="C55:C60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B79:B84"/>
    <mergeCell ref="C79:C84"/>
    <mergeCell ref="A85:A90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127:A132"/>
    <mergeCell ref="B127:B132"/>
    <mergeCell ref="C127:C132"/>
    <mergeCell ref="A73:A78"/>
    <mergeCell ref="B73:B78"/>
    <mergeCell ref="C73:C78"/>
    <mergeCell ref="A121:A126"/>
    <mergeCell ref="B121:B126"/>
    <mergeCell ref="C121:C126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2021-01-26T02:44:02Z</dcterms:modified>
</cp:coreProperties>
</file>