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08" windowWidth="9096" windowHeight="10848" tabRatio="176" activeTab="1"/>
  </bookViews>
  <sheets>
    <sheet name="2021г" sheetId="1" r:id="rId1"/>
    <sheet name="2022-2023гг" sheetId="2" r:id="rId2"/>
  </sheets>
  <definedNames>
    <definedName name="Z_C283BA83_0D13_4C5E_A315_F93E8618CDD5_.wvu.Cols" localSheetId="0" hidden="1">'2021г'!$H:$H</definedName>
    <definedName name="Z_C283BA83_0D13_4C5E_A315_F93E8618CDD5_.wvu.Cols" localSheetId="1" hidden="1">'2022-2023гг'!#REF!</definedName>
    <definedName name="_xlnm.Print_Area" localSheetId="0">'2021г'!$A$1:$J$970</definedName>
    <definedName name="_xlnm.Print_Area" localSheetId="1">'2022-2023гг'!$A$1:$M$726</definedName>
  </definedNames>
  <calcPr fullCalcOnLoad="1"/>
</workbook>
</file>

<file path=xl/sharedStrings.xml><?xml version="1.0" encoding="utf-8"?>
<sst xmlns="http://schemas.openxmlformats.org/spreadsheetml/2006/main" count="8632" uniqueCount="983">
  <si>
    <t>Пенсионное обеспечение</t>
  </si>
  <si>
    <t>7</t>
  </si>
  <si>
    <t>8</t>
  </si>
  <si>
    <t>Профессиональная подготовка, переподготовка и повышение квалификации</t>
  </si>
  <si>
    <t>Физическая культура и спорт</t>
  </si>
  <si>
    <t>Судебная система</t>
  </si>
  <si>
    <t>Водное хозяйство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</si>
  <si>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</si>
  <si>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проведения выборов и референдумов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</si>
  <si>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</si>
  <si>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</si>
  <si>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</si>
  <si>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</si>
  <si>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</si>
  <si>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</si>
  <si>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</si>
  <si>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</si>
  <si>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</si>
  <si>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</si>
  <si>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</si>
  <si>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</si>
  <si>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Функционирование высшего должностного лица субъекта Российской Федерации и муниципального образования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</si>
  <si>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</si>
  <si>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</si>
  <si>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</si>
  <si>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</si>
  <si>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</si>
  <si>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</si>
  <si>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</si>
  <si>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</si>
  <si>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Общее образование</t>
  </si>
  <si>
    <t>Социальное обеспечение населения</t>
  </si>
  <si>
    <t>057</t>
  </si>
  <si>
    <t>Культура</t>
  </si>
  <si>
    <t>074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</si>
  <si>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</si>
  <si>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</si>
  <si>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</si>
  <si>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092</t>
  </si>
  <si>
    <t>ФИНАНСОВОЕ УПРАВЛЕНИЕ АДМИНИСТРАЦИИ МУНИЦИПАЛЬНОГО ОБРАЗОВАНИЯ "УСТЬ-КОКСИНСКИЙ РАЙОН" РЕСПУБЛИКИ АЛТАЙ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</si>
  <si>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</si>
  <si>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Коммунальное хозяйство</t>
  </si>
  <si>
    <t>Благоустройство</t>
  </si>
  <si>
    <t>Периодическая печать и издательства</t>
  </si>
  <si>
    <t>Иные межбюджетные трансферты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</si>
  <si>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</si>
  <si>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</si>
  <si>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</si>
  <si>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</si>
  <si>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Массовый спорт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</si>
  <si>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</si>
  <si>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</si>
  <si>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</si>
  <si>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</si>
  <si>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</si>
  <si>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</si>
  <si>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</si>
  <si>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</si>
  <si>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</si>
  <si>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</si>
  <si>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</si>
  <si>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</si>
  <si>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</si>
  <si>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</si>
  <si>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</si>
  <si>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</si>
  <si>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</si>
  <si>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</si>
  <si>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</si>
  <si>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</si>
  <si>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</si>
  <si>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</si>
  <si>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</si>
  <si>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99 0 00 41100</t>
  </si>
  <si>
    <t>99 0 00 45500</t>
  </si>
  <si>
    <t>99 0 А0 02200</t>
  </si>
  <si>
    <t>99 0 00 51200</t>
  </si>
  <si>
    <t>99 0 00 03000</t>
  </si>
  <si>
    <t>02 4 01 00000</t>
  </si>
  <si>
    <t>02 4 01 44900</t>
  </si>
  <si>
    <t>02 4 06 01000</t>
  </si>
  <si>
    <t>03 2 01 01000</t>
  </si>
  <si>
    <t>99 0 00 42900</t>
  </si>
  <si>
    <t>99 0 00 45300</t>
  </si>
  <si>
    <t>99 0 00 45400</t>
  </si>
  <si>
    <t>01 4 01 01000</t>
  </si>
  <si>
    <t>01 4 01 40100</t>
  </si>
  <si>
    <t>01 4 01 40300</t>
  </si>
  <si>
    <t>01 4 01 53910</t>
  </si>
  <si>
    <t>04 1 03 01Д00</t>
  </si>
  <si>
    <t>01 3 01 02000</t>
  </si>
  <si>
    <t>03 2 02 03000</t>
  </si>
  <si>
    <t>04 1 01 01000</t>
  </si>
  <si>
    <t>04 1 01 41900</t>
  </si>
  <si>
    <t>04 3 01 02000</t>
  </si>
  <si>
    <t>02 3 07 03000</t>
  </si>
  <si>
    <t>99 0 К0 02000</t>
  </si>
  <si>
    <t>04 1 02 51350</t>
  </si>
  <si>
    <t>99 0 00 43400</t>
  </si>
  <si>
    <t>02 2 01 02000</t>
  </si>
  <si>
    <t>02 4 08 02000</t>
  </si>
  <si>
    <t>02 4 08 01000</t>
  </si>
  <si>
    <t>02 3 07 01001</t>
  </si>
  <si>
    <t>02 3 07 01002</t>
  </si>
  <si>
    <t>02 3 01 01000</t>
  </si>
  <si>
    <t>02 3 01 44300</t>
  </si>
  <si>
    <t>02 2 02 01000</t>
  </si>
  <si>
    <t>02 3 02 S4400</t>
  </si>
  <si>
    <t>02 3 07 02000</t>
  </si>
  <si>
    <t>02 3 08 01000</t>
  </si>
  <si>
    <t>03 1 02 01000</t>
  </si>
  <si>
    <t>99 0 00 51180</t>
  </si>
  <si>
    <t>02 1 06 R0181</t>
  </si>
  <si>
    <t>03 1 01 01000</t>
  </si>
  <si>
    <t>03 1 01 02V10</t>
  </si>
  <si>
    <t>03 1 01 02V20</t>
  </si>
  <si>
    <t>100</t>
  </si>
  <si>
    <t>02 3 06 00000</t>
  </si>
  <si>
    <t>02 4 06 00000</t>
  </si>
  <si>
    <t>03 2 01 00000</t>
  </si>
  <si>
    <t>01 4 01 00000</t>
  </si>
  <si>
    <t>04 1 03 00000</t>
  </si>
  <si>
    <t>01 3 01 00000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</si>
  <si>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</si>
  <si>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</si>
  <si>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</si>
  <si>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</si>
  <si>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</si>
  <si>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</si>
  <si>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</si>
  <si>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</si>
  <si>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</si>
  <si>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</si>
  <si>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</si>
  <si>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</si>
  <si>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</si>
  <si>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</si>
  <si>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</si>
  <si>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</si>
  <si>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</si>
  <si>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</si>
  <si>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</si>
  <si>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</si>
  <si>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</si>
  <si>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</si>
  <si>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</si>
  <si>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99 0 00 02000</t>
  </si>
  <si>
    <t>99 0 00 00000</t>
  </si>
  <si>
    <t>99 0 00 01000</t>
  </si>
  <si>
    <t>99 0 00 0Ш000</t>
  </si>
  <si>
    <t>99 0 00 04000</t>
  </si>
  <si>
    <t>03 2 02 02000</t>
  </si>
  <si>
    <t>03 2 02 00000</t>
  </si>
  <si>
    <t>03 1 03 00000</t>
  </si>
  <si>
    <t>02 1 06 01000</t>
  </si>
  <si>
    <t>02 3 02 01000</t>
  </si>
  <si>
    <t>02 3 02 44300</t>
  </si>
  <si>
    <t>02 3 02 S4500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</si>
  <si>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</si>
  <si>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</si>
  <si>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</si>
  <si>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</si>
  <si>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</si>
  <si>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</si>
  <si>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</si>
  <si>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</si>
  <si>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</si>
  <si>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</si>
  <si>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</si>
  <si>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</si>
  <si>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</si>
  <si>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</si>
  <si>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</si>
  <si>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</si>
  <si>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</si>
  <si>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"Сохранение и развитие культурно-исторического наследия"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</si>
  <si>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</si>
  <si>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</si>
  <si>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</si>
  <si>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</si>
  <si>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</si>
  <si>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</si>
  <si>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</si>
  <si>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</si>
  <si>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Основное мероприятие "Развитие  общего образования муниципального образования "Усть-Коксинский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</si>
  <si>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</si>
  <si>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</si>
  <si>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</si>
  <si>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</si>
  <si>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</si>
  <si>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</si>
  <si>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</si>
  <si>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</si>
  <si>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</si>
  <si>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</si>
  <si>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Расходы на выплаты по оплате труда работников Управления образования</t>
  </si>
  <si>
    <t>Основное мероприятие "Создание   условий для развития и дальнейшего  совершенствования архивного дела "</t>
  </si>
  <si>
    <t xml:space="preserve">Обеспечение полномочий в области архивного дела  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</si>
  <si>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</si>
  <si>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</si>
  <si>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</si>
  <si>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</si>
  <si>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</si>
  <si>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</si>
  <si>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</si>
  <si>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</si>
  <si>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</si>
  <si>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</si>
  <si>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</si>
  <si>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</si>
  <si>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</si>
  <si>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</si>
  <si>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</si>
  <si>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</si>
  <si>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</si>
  <si>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</si>
  <si>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</si>
  <si>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</si>
  <si>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</si>
  <si>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</si>
  <si>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</si>
  <si>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</si>
  <si>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</si>
  <si>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</si>
  <si>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</si>
  <si>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</si>
  <si>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Обустройство территорий посредством строительства объектов инженерной инфраструктуры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</si>
  <si>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</si>
  <si>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</si>
  <si>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</si>
  <si>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</si>
  <si>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</si>
  <si>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</si>
  <si>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</si>
  <si>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</si>
  <si>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</si>
  <si>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</si>
  <si>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</si>
  <si>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</si>
  <si>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</si>
  <si>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</si>
  <si>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</si>
  <si>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</si>
  <si>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</si>
  <si>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</si>
  <si>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</si>
  <si>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</si>
  <si>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</si>
  <si>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</si>
  <si>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</si>
  <si>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</si>
  <si>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</si>
  <si>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</si>
  <si>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200</t>
  </si>
  <si>
    <t>600</t>
  </si>
  <si>
    <t>02 3 06 03000</t>
  </si>
  <si>
    <t>Проведение капитального ремонта объектов общеобразовательных учреждений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</si>
  <si>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</si>
  <si>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</si>
  <si>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</si>
  <si>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</si>
  <si>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</si>
  <si>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</si>
  <si>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</si>
  <si>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Национальная экономика</t>
  </si>
  <si>
    <t>Прочие межбюджетные трансферты общего характера</t>
  </si>
  <si>
    <t>300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</si>
  <si>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</si>
  <si>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</si>
  <si>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</si>
  <si>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400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</si>
  <si>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</si>
  <si>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жильем граждан Российской Федерации,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</si>
  <si>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</si>
  <si>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</si>
  <si>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01 3 01 50641</t>
  </si>
  <si>
    <t>04 1 02 03М00</t>
  </si>
  <si>
    <t>04 1 02 03000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</si>
  <si>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</si>
  <si>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</si>
  <si>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</si>
  <si>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Итого условно утверждаемые расходы</t>
  </si>
  <si>
    <t>99</t>
  </si>
  <si>
    <t>999</t>
  </si>
  <si>
    <t>99 0 99 99000</t>
  </si>
  <si>
    <t>02 3 01 43895</t>
  </si>
  <si>
    <t>Непрограммное направление деятельности районного Совета Депутатов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</si>
  <si>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</si>
  <si>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</si>
  <si>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</si>
  <si>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</si>
  <si>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</si>
  <si>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</si>
  <si>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</si>
  <si>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</si>
  <si>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</si>
  <si>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</si>
  <si>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</si>
  <si>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</si>
  <si>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991</t>
  </si>
  <si>
    <t>01 3 01 S7000</t>
  </si>
  <si>
    <t>01 3 01 01000</t>
  </si>
  <si>
    <t>Расходы на обеспечение функций работников Управления образования</t>
  </si>
  <si>
    <t>Расходы на обеспечение функций  Контрольно-счетного органа  МО "Усть-Коксинский район" РА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</si>
  <si>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</si>
  <si>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Расходы на выплаты по оплате труда работников районного Совета Депутатов</t>
  </si>
  <si>
    <t>Совет депутатов муниципального образования "Усть-Коксинский район" Республики Алтай</t>
  </si>
  <si>
    <t>992</t>
  </si>
  <si>
    <t>Контрольно-счетный орган муниципального образования МО "Усть-Коксинский район" Республики Алтай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</si>
  <si>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</si>
  <si>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</si>
  <si>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</si>
  <si>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</si>
  <si>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</si>
  <si>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 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</si>
  <si>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</si>
  <si>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</si>
  <si>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02 3 02 01001</t>
  </si>
  <si>
    <t>Обеспечение условий для предоставления общеобразовательной услуги (питание)</t>
  </si>
  <si>
    <t>Мероприятия по содействию создания новых мест в общеобразовательных организациях</t>
  </si>
  <si>
    <t>02 3 0 6L520П</t>
  </si>
  <si>
    <t>02 3 0 6S870П</t>
  </si>
  <si>
    <t>04 1 02 51760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</si>
  <si>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</si>
  <si>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</si>
  <si>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 3 06 L159П</t>
  </si>
  <si>
    <t>2021г.</t>
  </si>
  <si>
    <t>Изменения на 2021 год (+;-)</t>
  </si>
  <si>
    <t>Итого с учетом изменений на  2021 год</t>
  </si>
  <si>
    <t>99 0 00 44900</t>
  </si>
  <si>
    <t>09 3 00 00000</t>
  </si>
  <si>
    <t>03 5 00 00000</t>
  </si>
  <si>
    <t>01 3 02 00000</t>
  </si>
  <si>
    <t>01 3 03 00000</t>
  </si>
  <si>
    <t>01 3 02 40300</t>
  </si>
  <si>
    <t>01 3 03 40100</t>
  </si>
  <si>
    <t>01 3 00 00000</t>
  </si>
  <si>
    <t>03 3 01 00000</t>
  </si>
  <si>
    <t>03 3 00 00000</t>
  </si>
  <si>
    <t>03 1 00 00000</t>
  </si>
  <si>
    <t>03 1 01 41900</t>
  </si>
  <si>
    <t>07 2 00 00000</t>
  </si>
  <si>
    <t>01 0 00 00000</t>
  </si>
  <si>
    <t>01 1 00 00000</t>
  </si>
  <si>
    <t>01 1 03 00000</t>
  </si>
  <si>
    <t>01 1 03 02000</t>
  </si>
  <si>
    <t>07 0 00 00000</t>
  </si>
  <si>
    <t>03 0 00 00000</t>
  </si>
  <si>
    <t>09 0 00 00000</t>
  </si>
  <si>
    <t>03 4 00 00000</t>
  </si>
  <si>
    <t>03 4 03 00000</t>
  </si>
  <si>
    <t>03 4 03 51350</t>
  </si>
  <si>
    <t>03 4 03 51760</t>
  </si>
  <si>
    <t>03 4 03 L5672</t>
  </si>
  <si>
    <t>07 3 00 00000</t>
  </si>
  <si>
    <t>07 3 02 00000</t>
  </si>
  <si>
    <t>07 3 03 00000</t>
  </si>
  <si>
    <t>08 0 00 00000</t>
  </si>
  <si>
    <t>08 1 00 00000</t>
  </si>
  <si>
    <t>08 1 01 00000</t>
  </si>
  <si>
    <t>08 2 01 00000</t>
  </si>
  <si>
    <t>08 2 00 00000</t>
  </si>
  <si>
    <t>08 3 00 00000</t>
  </si>
  <si>
    <t>08 3 01 00000</t>
  </si>
  <si>
    <t>08 4 00 00000</t>
  </si>
  <si>
    <t>08 4 01 00000</t>
  </si>
  <si>
    <t>08 4 02 00000</t>
  </si>
  <si>
    <t>07 1 00 00000</t>
  </si>
  <si>
    <t>07 1 01 00000</t>
  </si>
  <si>
    <t>07 1 01 01000</t>
  </si>
  <si>
    <t>07 1 01 44300</t>
  </si>
  <si>
    <t>07 1 01 48400</t>
  </si>
  <si>
    <t>07 1 01 S4500</t>
  </si>
  <si>
    <t>07 2 01 00000</t>
  </si>
  <si>
    <t>07 2 01 01000</t>
  </si>
  <si>
    <t>07 2 01 02000</t>
  </si>
  <si>
    <t>07 2 01 44300</t>
  </si>
  <si>
    <t>07 2 01 S4500</t>
  </si>
  <si>
    <t>07 2 01 S4400</t>
  </si>
  <si>
    <t>07 3 01 00000</t>
  </si>
  <si>
    <t>07 3 04 00000</t>
  </si>
  <si>
    <t>07 3 05 00000</t>
  </si>
  <si>
    <t>07 3 05 01000</t>
  </si>
  <si>
    <t>07 3 06 00000</t>
  </si>
  <si>
    <t>07 4 00 00000</t>
  </si>
  <si>
    <t>07 4 01 00000</t>
  </si>
  <si>
    <t>07 4 02 00000</t>
  </si>
  <si>
    <t>03 5 01 00000</t>
  </si>
  <si>
    <t>09 3 01 00000</t>
  </si>
  <si>
    <t>07 1 01 43895</t>
  </si>
  <si>
    <t>06 0 00 00000</t>
  </si>
  <si>
    <t>06 2 00 00000</t>
  </si>
  <si>
    <t>06 2 01 00000</t>
  </si>
  <si>
    <t>06 1 00 00000</t>
  </si>
  <si>
    <t>06 1 01 00000</t>
  </si>
  <si>
    <t>06 1 01 01000</t>
  </si>
  <si>
    <t>700</t>
  </si>
  <si>
    <t>06 1 01 02000</t>
  </si>
  <si>
    <t>06 1 01 02V10</t>
  </si>
  <si>
    <t>06 1 01 02V20</t>
  </si>
  <si>
    <t>11 2  03 47698</t>
  </si>
  <si>
    <t>11 2 03 00000</t>
  </si>
  <si>
    <t>11 2 00 00000</t>
  </si>
  <si>
    <t>11 0 00 00000</t>
  </si>
  <si>
    <t>Муниципальная программа ""Управление муниципальным имуществом  МО "Усть-Коксинский район" Республики Алтай</t>
  </si>
  <si>
    <t>Основное мероприятие "Обеспечение деятельности  МКУ по ОДАМО "Усть-Коксинский район"</t>
  </si>
  <si>
    <t>Расходы по обеспечению деятельности  МКУ по ОДАМО "Усть-Коксинский район"</t>
  </si>
  <si>
    <t>Муниципальная программа "Повышение систем жизнеобеспечения
МО "Усть-Коксинский район" Республики Алтай</t>
  </si>
  <si>
    <t>Основное мероприятие  "Обеспечение деятельности  МКУ  по делам ГОЧС и ЕДДС"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</si>
  <si>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</si>
  <si>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</si>
  <si>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Подпрограмма  "Развитие сельского хозяйства и промышленного производства"</t>
  </si>
  <si>
    <t>Основное мероприятие "Обеспечение эпизоотического  и ветеринарно- санитарного благополучия"</t>
  </si>
  <si>
    <t>Осуществление государственных полномочий Республики Алтай по обращению с безнадзорными животными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</si>
  <si>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</si>
  <si>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</si>
  <si>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</si>
  <si>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Основное мероприятие "Обустройство и содержание мест утилизации биологических отходов"</t>
  </si>
  <si>
    <t>Подпрограмма "Развитие внутренней инфраструктуры и обеспечение безопасности жизнедеятельности населения"</t>
  </si>
  <si>
    <t xml:space="preserve">Основное мероприятие "Сохранение и развитие автомобильных дорог" </t>
  </si>
  <si>
    <t xml:space="preserve">Сохранение и развитие автомобильных дорог 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</si>
  <si>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</si>
  <si>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</si>
  <si>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Основное мероприятие "Развитие и поддержка предприятий жилищно­коммунального хозяйства"</t>
  </si>
  <si>
    <t>03 3 0300000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</si>
  <si>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</si>
  <si>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</si>
  <si>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03 0 0000000</t>
  </si>
  <si>
    <t>Муниципальная программа "Развитие Образования МО "Усть-Коксинский район" Республики Алтай</t>
  </si>
  <si>
    <t>Подпрограмма "Развитие общего образования"</t>
  </si>
  <si>
    <t>07 2 02 00000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</si>
  <si>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</si>
  <si>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Подпрограмма " Создание условий для развития  инвестиционного и имиджевого потенциала"</t>
  </si>
  <si>
    <t>Основное мероприятие "Формирование и популяризация общественного мнения органов местного самоуправления"</t>
  </si>
  <si>
    <t>Предоставление гарантий муниципальным служащим</t>
  </si>
  <si>
    <t xml:space="preserve">Подпрограмма "Улучшение жилищных условий граждан"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</si>
  <si>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</si>
  <si>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Подпрограмма "Развитие дополнительного образования"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</si>
  <si>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</si>
  <si>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Основное мероприятие "Создание условий для сохранения и развития дополнительного образования в МОУДОД Чендекская ДШИ"</t>
  </si>
  <si>
    <t>Муниципальная программа "Развитие культуры   МО "Усть-Коксинский район" Республики Алтай"</t>
  </si>
  <si>
    <t>Подпрограмма "Культурно-досуговая деятельность"</t>
  </si>
  <si>
    <t>Основное мероприятие "Сохранение и развитие  культурно-досуговой деятельности  в  МО "Усть-Коксинский район" РА"</t>
  </si>
  <si>
    <t>Подпрограмма "Библиотечное и дело"</t>
  </si>
  <si>
    <t>Основное мероприятие "Повышение уровня и качества предоставления библиотечных услугв  МО "Усть-Коксинский район" РА"</t>
  </si>
  <si>
    <t>Подпрограмма "Сохранение и развитие культурно-исторического наследия"</t>
  </si>
  <si>
    <t>Основное мероприятие "Обеспечение деятельности  МКУ "ЦОУК" "Усть-Коксинский район"</t>
  </si>
  <si>
    <t>Расходы по обеспечению деятельности  МКУ "ЦОУК" "Усть-Коксинский район"</t>
  </si>
  <si>
    <t>Подпрограмма "Развитие дошкольного образования"</t>
  </si>
  <si>
    <t>Основное мероприятие "Обеспечение условий функционирования дошкольных учреждений"</t>
  </si>
  <si>
    <t>Создание  условий функционирования дошкольных учреждений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</si>
  <si>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</si>
  <si>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"Создания  условий функционирования общеобразовательных учреждени"</t>
  </si>
  <si>
    <t>Обеспечение условий функционирования общеобразовательных учреждений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</si>
  <si>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</si>
  <si>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Основное мероприятие "Создание условий для качественного предоставления услуг в сфере отдыха и оздоровления"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</si>
  <si>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</si>
  <si>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</si>
  <si>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Подпрограмма "Развитие молодежной политики"</t>
  </si>
  <si>
    <t>Основное мероприятие "Обеспечение отдыха и оздоровления детей"</t>
  </si>
  <si>
    <t>Создание условий для качественного предоставления услуг в сфере отдыха и оздоровления детей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</si>
  <si>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</si>
  <si>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</si>
  <si>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</si>
  <si>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"Управление муниципальными финансами
МО "Усть-Коксинский район" Республики Алтай"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</si>
  <si>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</si>
  <si>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Подпрограмма "Повышение   качества управления муниципальными финансами"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</si>
  <si>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</si>
  <si>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Проведение  взвешенной  долговой политики</t>
  </si>
  <si>
    <t xml:space="preserve">Содействие  сбалансированностии устойчивости местных бюджетов сельских поселений  </t>
  </si>
  <si>
    <t xml:space="preserve">к решению "О бюджете муниципального  </t>
  </si>
  <si>
    <t>99 0 Я0 02100</t>
  </si>
  <si>
    <t>99 0 Я0 02110</t>
  </si>
  <si>
    <t>99 0 Я0 02190</t>
  </si>
  <si>
    <t>01 1 02 00000</t>
  </si>
  <si>
    <t>01 1 03 01000</t>
  </si>
  <si>
    <t>09 3 01 01000</t>
  </si>
  <si>
    <t>02 2 01 S2400</t>
  </si>
  <si>
    <t>02 2 00 00000</t>
  </si>
  <si>
    <t>02 0 00 00000</t>
  </si>
  <si>
    <t>03 5 01 01000</t>
  </si>
  <si>
    <t>05 1 01 S2330</t>
  </si>
  <si>
    <t>05 1 01 00000</t>
  </si>
  <si>
    <t>05 1 00 00000</t>
  </si>
  <si>
    <t>05 0 00 00000</t>
  </si>
  <si>
    <t>01 2 01 00000</t>
  </si>
  <si>
    <t>01 2 00 00000</t>
  </si>
  <si>
    <t>01 2 03 00000</t>
  </si>
  <si>
    <t>09 2 01 00000</t>
  </si>
  <si>
    <t>09 2 00 00000</t>
  </si>
  <si>
    <t>03 2 01 S1300</t>
  </si>
  <si>
    <t>03 2 00 00000</t>
  </si>
  <si>
    <t>03 4 03 L4970</t>
  </si>
  <si>
    <t>11 1 00 00000</t>
  </si>
  <si>
    <t>11 1 02 00000</t>
  </si>
  <si>
    <t>12 0 00 00000</t>
  </si>
  <si>
    <t>12 1 00 00000</t>
  </si>
  <si>
    <t>12 1 01 00000</t>
  </si>
  <si>
    <t>12 2 00 00000</t>
  </si>
  <si>
    <t>12 2 01 00000</t>
  </si>
  <si>
    <t>07 3 03 S8500</t>
  </si>
  <si>
    <t>08 1 01 L4670</t>
  </si>
  <si>
    <t>08 1 A1 55192</t>
  </si>
  <si>
    <t>08 4 Я1 00110</t>
  </si>
  <si>
    <t>08 4 02 01000</t>
  </si>
  <si>
    <t>07 1 01 S8500</t>
  </si>
  <si>
    <t>07 1 Р2 491П0</t>
  </si>
  <si>
    <t>07 1 Р2 5159П</t>
  </si>
  <si>
    <t>07 1 02 00000</t>
  </si>
  <si>
    <t>07 1 04 00000</t>
  </si>
  <si>
    <t>07 2 01 S8500</t>
  </si>
  <si>
    <t>07 2 03 00000</t>
  </si>
  <si>
    <t>07 2 02 S48П0</t>
  </si>
  <si>
    <t>07 2 Е2 50972</t>
  </si>
  <si>
    <t>07 3 04 S8500</t>
  </si>
  <si>
    <t>07 3 07 00000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</si>
  <si>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</si>
  <si>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</si>
  <si>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</si>
  <si>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</si>
  <si>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</si>
  <si>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</si>
  <si>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</si>
  <si>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</si>
  <si>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>06 1 01 02И90</t>
  </si>
  <si>
    <t>06 1 01 S5671</t>
  </si>
  <si>
    <t>99 0 Я0 02200</t>
  </si>
  <si>
    <t>99 0 Я0 01100</t>
  </si>
  <si>
    <t>99 0 Я0 01190</t>
  </si>
  <si>
    <t>99 0 Я0 01300</t>
  </si>
  <si>
    <t>99 0 Я0 01110</t>
  </si>
  <si>
    <t>99 0 Я0 04100</t>
  </si>
  <si>
    <t>99 0 Я0 04110</t>
  </si>
  <si>
    <t>99 0 Я0 04190</t>
  </si>
  <si>
    <t>07 1 Р2 5232П</t>
  </si>
  <si>
    <t>07 2 Е1 492П0</t>
  </si>
  <si>
    <t>07 2 Е1 5520П</t>
  </si>
  <si>
    <t>03 3 03 L0652</t>
  </si>
  <si>
    <t xml:space="preserve">Муниципальная программа "Управление муниципальными финансами
МО "Усть-Коксинский район" Республики Алтай"
</t>
  </si>
  <si>
    <t>Основное мероприятие "Основное мероприятие Обеспечение пожарной безопасности объектов дополнительного образования"</t>
  </si>
  <si>
    <t>Подпрограмма "Развитие физической культуры и спорта "</t>
  </si>
  <si>
    <t>Основное мероприятие  "Создание условий для развития дополнительного образования физкультурно-спортивного направления"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</si>
  <si>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</si>
  <si>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Основное мероприятие " Обеспечение пожарной безопасности объектов образования"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</si>
  <si>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</si>
  <si>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Основное мероприятие "Обеспечение пожарной безопасности объектов образования"</t>
  </si>
  <si>
    <t>Муниципальная программа ""Развитие средств массовой информации на территории МО "Усть-Коксинский район" Республики Алтай"</t>
  </si>
  <si>
    <t>Основное мероприятие "Популяризация физической культуры и спорта"</t>
  </si>
  <si>
    <t xml:space="preserve">Подпрограмма "Энергосбережение и повышение энергетической эффективности" </t>
  </si>
  <si>
    <t>Основное мероприятие "Энергосбережение и повышение энергетической эффективности в коммунальном хозяйстве"</t>
  </si>
  <si>
    <t>Подпрограмма "Повышение эффективности использования земельных участков"</t>
  </si>
  <si>
    <t>Основное мероприятие "Проведение кадастровых работ, постановка на кадастровый учет земельных участков"</t>
  </si>
  <si>
    <t>Основное мероприятие  "Повышение уровня информационной доступности субъектов малого и среднего предпринимательства"</t>
  </si>
  <si>
    <t>Подпрограмма "Развитие малого и среднего предпринимательства"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</si>
  <si>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</si>
  <si>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</si>
  <si>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</si>
  <si>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</si>
  <si>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</si>
  <si>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Подпрограмма " Профилактика терроризма"</t>
  </si>
  <si>
    <t>Основное мероприятие "Профилактика терроризма"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</si>
  <si>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</si>
  <si>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Подпрограмма "Профилактика правонарушений и преступлений" </t>
  </si>
  <si>
    <t>Основное мероприятие "Профилактика правонарушений и преступлений"</t>
  </si>
  <si>
    <t>Субсидии на оплату труда и начисления на выплаты по оплате труда работников бюджетной сферы в Республике Алтай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</si>
  <si>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</si>
  <si>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</si>
  <si>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</si>
  <si>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</si>
  <si>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</si>
  <si>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</si>
  <si>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Реализация мероприятий по обеспечению жильем молодых семей (субсидии)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</si>
  <si>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</si>
  <si>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</si>
  <si>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</si>
  <si>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</si>
  <si>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</si>
  <si>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</si>
  <si>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Подпрограмма "Производство и выпуск газеты "Уймонские вести"</t>
  </si>
  <si>
    <t>Основное мероприятие "Производство и выпуск  газеты "Уймонские вести"</t>
  </si>
  <si>
    <t>Подпрограмма "Производство и организация радиовещания на радиоканале "Радио Беловодье"</t>
  </si>
  <si>
    <t>Основное мероприятие "Производство и организация радиовещания на радиоканале "Радио Беловодье"</t>
  </si>
  <si>
    <t>Управление образования   администрации муниципального образования "Усть-Коксинский район" Республики Алтай</t>
  </si>
  <si>
    <t xml:space="preserve">Молодежная политика </t>
  </si>
  <si>
    <t>10 1 01 00000</t>
  </si>
  <si>
    <t>10 1 00 00000</t>
  </si>
  <si>
    <t>10 0 00 00000</t>
  </si>
  <si>
    <t>10 1 02 00000</t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</si>
  <si>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</si>
  <si>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</si>
  <si>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</si>
  <si>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</si>
  <si>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</si>
  <si>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</si>
  <si>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</si>
  <si>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</si>
  <si>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</si>
  <si>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Муниципальная программа "Управление муниципальными финансами МО "Усть-Коксинский район" Республики Алтай"</t>
  </si>
  <si>
    <t>09 1 00 00000</t>
  </si>
  <si>
    <t>09 1 03 00000</t>
  </si>
  <si>
    <t>09 1 03 02000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</si>
  <si>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</si>
  <si>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</si>
  <si>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</si>
  <si>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</si>
  <si>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</si>
  <si>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</si>
  <si>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03 3 01 S22Д0</t>
  </si>
  <si>
    <t>Сохранение и развитие автомобильных дорог</t>
  </si>
  <si>
    <t>05 1 02 00000</t>
  </si>
  <si>
    <t>05 1 02 S8000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</si>
  <si>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</si>
  <si>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</si>
  <si>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</si>
  <si>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</si>
  <si>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</si>
  <si>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</si>
  <si>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</si>
  <si>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</si>
  <si>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</si>
  <si>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</si>
  <si>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>09 1 03 01000</t>
  </si>
  <si>
    <t xml:space="preserve">Жилищное хозяйство 
</t>
  </si>
  <si>
    <t>Приобретение муниципального имущества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</si>
  <si>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</si>
  <si>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</si>
  <si>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</si>
  <si>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</si>
  <si>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</si>
  <si>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</si>
  <si>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03 1 02 02000</t>
  </si>
  <si>
    <t>03 1 02 03000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</si>
  <si>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</si>
  <si>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</si>
  <si>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</si>
  <si>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03 3 02 00000</t>
  </si>
  <si>
    <t>03 3 02 S8900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</si>
  <si>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</si>
  <si>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</si>
  <si>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09 1 01 00000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</si>
  <si>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</si>
  <si>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</si>
  <si>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 xml:space="preserve">Благоустройство 
</t>
  </si>
  <si>
    <t>Муниципальная программа "Повышение систем жизнеобеспечения МО "Усть-Коксинский район" Республики Алтай"</t>
  </si>
  <si>
    <t>Восстановление платежеспособности и предупреждение банкротства муниципальных унитарных предприятий</t>
  </si>
  <si>
    <t>07 2 02 01000</t>
  </si>
  <si>
    <t>Создание дополнительных мест в общеобразовательных организациях</t>
  </si>
  <si>
    <t>11 2 01 00000</t>
  </si>
  <si>
    <t>11 2 02 00000</t>
  </si>
  <si>
    <t>Муниципальная программа "Развитие физической культуры, спорта и молодежной политики МО "Усть-Коксинский район" Республики Алтай"</t>
  </si>
  <si>
    <t>Основное мероприятие "Содействовать воспитанию у молодежи чувства патриотизма и гражданской ответственности"</t>
  </si>
  <si>
    <t xml:space="preserve">Молодежная политика 
</t>
  </si>
  <si>
    <t>07 3 02 S8500</t>
  </si>
  <si>
    <t>08 1 02 00000</t>
  </si>
  <si>
    <t>Основное мероприятие "Проведение капитального ремонта культурно-досуговых учреждений"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</si>
  <si>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</si>
  <si>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</si>
  <si>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08 4 Я1 00190</t>
  </si>
  <si>
    <t>07 1 04 01000</t>
  </si>
  <si>
    <t>Создание дополнительных мест для детей в возрасте от двух месяцев до трех лет в дошкольных организациях</t>
  </si>
  <si>
    <t>07 1 04 02000</t>
  </si>
  <si>
    <t>07 1 04 03000</t>
  </si>
  <si>
    <t>07 1 04 04000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</si>
  <si>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</si>
  <si>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</si>
  <si>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</si>
  <si>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</si>
  <si>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07 2 01 S4100</t>
  </si>
  <si>
    <t>Материально-техническое обеспечение образовательных организаций</t>
  </si>
  <si>
    <t>07 2 02 0Ш000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</si>
  <si>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</si>
  <si>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07 2 04 00000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</si>
  <si>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</si>
  <si>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03 1 03 00И20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</si>
  <si>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</si>
  <si>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</si>
  <si>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06 1 01 0Ш000</t>
  </si>
  <si>
    <t>06 1 01 S8500</t>
  </si>
  <si>
    <t>Иные межбюджетные трансферты за счет средств резервного фонда МО "Усть-Коксинский район" РА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</si>
  <si>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</si>
  <si>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</si>
  <si>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</si>
  <si>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2 Е1 01000</t>
  </si>
  <si>
    <t>07 3 02 S7800</t>
  </si>
  <si>
    <t>07 3 03 S7800</t>
  </si>
  <si>
    <t>Повышение оплаты труда педагогических работников образовательных организаций дополнительного образования детей</t>
  </si>
  <si>
    <t>04 0 00 00000</t>
  </si>
  <si>
    <t>04 1 00 00000</t>
  </si>
  <si>
    <t>08 1 01 L5191</t>
  </si>
  <si>
    <t>08 1 01 L5192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</si>
  <si>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</si>
  <si>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</si>
  <si>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</si>
  <si>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</si>
  <si>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</si>
  <si>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08 1 01 S5000</t>
  </si>
  <si>
    <t>08 1 01 S5100</t>
  </si>
  <si>
    <t>Поддержка и развитие сферы культуры</t>
  </si>
  <si>
    <t>Повышение оплаты труда работников муниципальных учреждений культуры</t>
  </si>
  <si>
    <t>08 2 01 L5193</t>
  </si>
  <si>
    <t>Поддержка отрасли культуры</t>
  </si>
  <si>
    <t>08 2 A1 54540</t>
  </si>
  <si>
    <t>Создание модельных муниципальных библиотек</t>
  </si>
  <si>
    <t>07 1 04 L159П</t>
  </si>
  <si>
    <t>07 1 Р2 03000</t>
  </si>
  <si>
    <t>07 3 04 S7800</t>
  </si>
  <si>
    <t>07 4 03 00000</t>
  </si>
  <si>
    <t>07 4 03 01000</t>
  </si>
  <si>
    <t>Основное мероприятие "Развитие творческой инициативы педагогических работников и технологий образования, повышения профессионального мастерства"</t>
  </si>
  <si>
    <t>Организация и проведение мероприятий в области образования</t>
  </si>
  <si>
    <t>11 1 01 S7800</t>
  </si>
  <si>
    <t>УПРАВЛЕНИЕ  КУЛЬТУРЫ АДМИНИСТРАЦИИ МУНИЦИПАЛЬНОГО ОБРАЗОВАНИЯ "УСТЬ-КОКСИНСКИЙ РАЙОН"</t>
  </si>
  <si>
    <t>01 1 03 03000</t>
  </si>
  <si>
    <t>Организация проведений мероприятий, направленных на укрепление статуса профессий (Районный праздник "Человек труда")</t>
  </si>
  <si>
    <t>03 5 02 01000</t>
  </si>
  <si>
    <t>03 5 02 00000</t>
  </si>
  <si>
    <t>Основное мероприятие "Обеспечение деятеьности МКУ Администрации МО «Усть-Коксинский район» «УКС»</t>
  </si>
  <si>
    <t>Расходы по обеспечению деятельности МКУ Администрации МО «Усть-Коксинский район» «УКС»</t>
  </si>
  <si>
    <t>Обеспечивающая подпрограмма "Создание условий по обеспечению реализации муниципальной программы МО "Усть-Коксинский район" Республики Алтай "Повышение систем жизнеобеспечения"</t>
  </si>
  <si>
    <t>Основное мероприятие "Организация и проведение мероприятий в области сельского хозяйства"</t>
  </si>
  <si>
    <t>03 1 01 03000</t>
  </si>
  <si>
    <t>Капитальный ремонт, ремонт и содержание общественного туалета</t>
  </si>
  <si>
    <t>05 1 01 02000</t>
  </si>
  <si>
    <t>Предоставление мер социальной поддержки населению МО "Усть-Коксинский район" Республики Алтай"</t>
  </si>
  <si>
    <t>08 2 02 00000</t>
  </si>
  <si>
    <t>08 2 02 S5000</t>
  </si>
  <si>
    <t>Основное мероприятие "Проведение капитального ремонта зданий и сооружений централизованной библиотечной системы"</t>
  </si>
  <si>
    <t>08 3 01 S5100</t>
  </si>
  <si>
    <t>08 3 03 S5000</t>
  </si>
  <si>
    <t>08 4 Я1 S5000</t>
  </si>
  <si>
    <t>07 1 01 S6200</t>
  </si>
  <si>
    <t>Материально-техническое обеспечение дошкольных учреждений</t>
  </si>
  <si>
    <t>07 1 03 00000</t>
  </si>
  <si>
    <t>07 1 03 S6200</t>
  </si>
  <si>
    <t>07 1 04 S6200</t>
  </si>
  <si>
    <t>07 2 03S4100</t>
  </si>
  <si>
    <t>07 2 04 S4100</t>
  </si>
  <si>
    <t>07 3 09 00000</t>
  </si>
  <si>
    <t>07 3 09 S7600</t>
  </si>
  <si>
    <t>07 3 10 00000</t>
  </si>
  <si>
    <t>07 3 10 01000</t>
  </si>
  <si>
    <t>Основное мероприятие  "Обеспечение сохранности зданий и сооружений, строительство, реконструкция и капитальный ремонт объектов образования"</t>
  </si>
  <si>
    <t>Мероприятия, направленные на развитие дополнительного образования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</si>
  <si>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</si>
  <si>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Обеспечение функционирования модели персонифицированного финансирования дополнительного образования детей</t>
  </si>
  <si>
    <t>03 2 01 0Ш000</t>
  </si>
  <si>
    <t>2022г.</t>
  </si>
  <si>
    <t>Изменения на 2022 год (+;-)</t>
  </si>
  <si>
    <t>Итого с учетом изменений на  2022 год</t>
  </si>
  <si>
    <t>01 1 04 00000</t>
  </si>
  <si>
    <t>01 1 04 54690</t>
  </si>
  <si>
    <t>Основное мероприятие "Мероприятия по проведению Всероссийской переписи населения"</t>
  </si>
  <si>
    <t>Мероприятия по проведению Всероссийской переписи населения</t>
  </si>
  <si>
    <t>11 2 02 L2990</t>
  </si>
  <si>
    <t xml:space="preserve">Реализация мероприятий Федеральной целевой программы "Увековечение памяти погибших при защите Отечества на 2019 - 2024 годы" </t>
  </si>
  <si>
    <t>03 4 03 L5671</t>
  </si>
  <si>
    <t>10 1 03 00000</t>
  </si>
  <si>
    <t>11 2 02 07500</t>
  </si>
  <si>
    <t>11 2 02 L2991</t>
  </si>
  <si>
    <t>08 1 01 07500</t>
  </si>
  <si>
    <t>07 2 02 03000</t>
  </si>
  <si>
    <t>Основное мероприятие "Обеспечение выполнения требований охраны труда в муниципальных учреждениях"</t>
  </si>
  <si>
    <t>Организация и проведение мероприятий к Дню Победы в Великой Отечественной войне 1941-1945 годов</t>
  </si>
  <si>
    <t>Обустройство и восстановление воинских захоронений, находящихся в государственной собственности</t>
  </si>
  <si>
    <t>Подготовка проектной документации в целях строительства</t>
  </si>
  <si>
    <t>07 2 02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</si>
  <si>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</si>
  <si>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08 2 01 L5191</t>
  </si>
  <si>
    <t>Транспорт</t>
  </si>
  <si>
    <t>Приобретение муниципального имущества в рамках комплексного развития сельских территорий</t>
  </si>
  <si>
    <t>09 1 03 L5760</t>
  </si>
  <si>
    <t>Обеспечение комплексного развития сельских территорий</t>
  </si>
  <si>
    <t>07 1 04 L5760</t>
  </si>
  <si>
    <t>Проведение мероприятий по предотвращению эпидемий (пандемий)</t>
  </si>
  <si>
    <t>09 3 01 010Ж0</t>
  </si>
  <si>
    <t>Проведение мероприятий по предотвращению эпидемий (пандемий) за счет средств резервного фонда МО "Усть-Коксинский район" РА</t>
  </si>
  <si>
    <t>03 5 01 0Ш0Ж0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</si>
  <si>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</si>
  <si>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03 3 02 01000</t>
  </si>
  <si>
    <t>11 2 02 L2992</t>
  </si>
  <si>
    <t>03 4 03 L5761</t>
  </si>
  <si>
    <t>08 1 01 000Ж0</t>
  </si>
  <si>
    <t>07 2 01 010Ж0</t>
  </si>
  <si>
    <t>07 3 04 000Ж0</t>
  </si>
  <si>
    <t xml:space="preserve"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 </t>
  </si>
  <si>
    <t>06 1 01 0Ш0Ж0</t>
  </si>
  <si>
    <t>07 2 02 S4100</t>
  </si>
  <si>
    <t>Проведение капитального ремонта объектов общего образования</t>
  </si>
  <si>
    <t xml:space="preserve">Дополнительное образование детей 
</t>
  </si>
  <si>
    <t xml:space="preserve">Дополнительное образование детей </t>
  </si>
  <si>
    <t>Основное мероприятие "Повышение эффективности муниципального управления в Управлении  культуры  Администрации МО "Усть-Коксинский район" РА"</t>
  </si>
  <si>
    <t>Расходы на выплаты по оплате труда работников Управления культуры</t>
  </si>
  <si>
    <t>Расходы на обеспечение функций работников Управления культуры</t>
  </si>
  <si>
    <t>Основное мероприятие "Повышение эффективности муниципального управления в Управлении культуры  Администрации МО "Усть-Коксинский район" РА"</t>
  </si>
  <si>
    <t>06 2 Я1 00000</t>
  </si>
  <si>
    <t>07 4 Я1 00000</t>
  </si>
  <si>
    <t>08 4 Я1 00000</t>
  </si>
  <si>
    <t>Основное мероприятие "Повышение эффективности муниципального управления в Управлении культуры Администрации МО "Усть-Коксинский район" РА"</t>
  </si>
  <si>
    <t>03 1 02 L321Ч</t>
  </si>
  <si>
    <t>03 1 03 L321Ч</t>
  </si>
  <si>
    <t>Реализация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</si>
  <si>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07 2 01 S4600</t>
  </si>
  <si>
    <t>Обеспечение горячим питанием учащихся 5-11 классов из малообеспеченных семей</t>
  </si>
  <si>
    <t>07 2 01 L3032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</si>
  <si>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</si>
  <si>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09 1 03 03000</t>
  </si>
  <si>
    <t>09 2 02 L321L</t>
  </si>
  <si>
    <t>Реализация мероприятий индивидуальных программ социально-экономического развития Республики Алтай (стимулирование 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</si>
  <si>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08 2 01 S5100</t>
  </si>
  <si>
    <t>07 2 01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</si>
  <si>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</si>
  <si>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3 04 S7600</t>
  </si>
  <si>
    <t>07 3 09 01000</t>
  </si>
  <si>
    <t xml:space="preserve">Проведение капитального ремонта в МБУ ДО "УСТЬ-КОКСИНСКИЙ ДДТ" </t>
  </si>
  <si>
    <t>11 1 01 S7600</t>
  </si>
  <si>
    <t>"Усть-Коксинский район" РА на 2021 год</t>
  </si>
  <si>
    <t>и плановый период 2022 и 2023 годов"</t>
  </si>
  <si>
    <t>образования "Усть-Коксинский район" РА на 2021 год</t>
  </si>
  <si>
    <t xml:space="preserve">  и плановый период 2022 и 2023 годов"</t>
  </si>
  <si>
    <t>Ведомственная структура расходов местного бюджета на 2022-2023 годы</t>
  </si>
  <si>
    <t xml:space="preserve">  плановый период 2022 и 2023 годов"</t>
  </si>
  <si>
    <t>образования "Усть-Коксинскийрайон" РА на 2021 год</t>
  </si>
  <si>
    <t xml:space="preserve">                                                                                   и плановый период 2022 и 2023 годов"</t>
  </si>
  <si>
    <t>Ведомственная структура расходов местного бюджета  на  2021 год</t>
  </si>
  <si>
    <t>2023г.</t>
  </si>
  <si>
    <t>Изменения на 2023 год (+;-)</t>
  </si>
  <si>
    <t>Итого с учетом изменений на  2023 год</t>
  </si>
  <si>
    <t>99 0 Я0 00000</t>
  </si>
  <si>
    <t>01 1 02 01000</t>
  </si>
  <si>
    <t>Освещение деятельности органов местного самоуправления в средствах массовой информации</t>
  </si>
  <si>
    <t>Защита населения и территории от чрезвычайных ситуаций природного и техногенного характера, пожарная безопасность</t>
  </si>
  <si>
    <t>Оказание поддержки гражданам и их объединениям, участвующим в охране общественного порядка, созданию условий для деятельности народных дружин</t>
  </si>
  <si>
    <t>09 1 01 01000</t>
  </si>
  <si>
    <t>Постановка на государственный кадастровый учет объектов муниципального имущества</t>
  </si>
  <si>
    <t>03 1 03 L321L</t>
  </si>
  <si>
    <t>Основное мероприятие "Строительство и реконструкция объектов коммунальной инфраструктуры"</t>
  </si>
  <si>
    <t>Реализация мероприятий индивидуальной программы социально-экономического развития Республики Алтай (стимулирование жилищного строительства)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</si>
  <si>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</t>
  </si>
  <si>
    <t>11 2 01 01000</t>
  </si>
  <si>
    <t>Организаци и проведение районных молодежных форумов, фестивалей и мероприятий</t>
  </si>
  <si>
    <t>11 2 02 01000</t>
  </si>
  <si>
    <t>Мероприятия в сфере военно-патриотического воспитания и допризывной подготовки молодежи</t>
  </si>
  <si>
    <t>11 1 02 01000</t>
  </si>
  <si>
    <t>Реализация мероприятий и создание благоприятных условий для занятия физической культурой и массовым спортом</t>
  </si>
  <si>
    <t>12 2 01 01000</t>
  </si>
  <si>
    <t>12 1 01 01000</t>
  </si>
  <si>
    <t>Обеспечение условий функционирования учреждений</t>
  </si>
  <si>
    <t>07 3 02 01000</t>
  </si>
  <si>
    <t>07 3 09 02000</t>
  </si>
  <si>
    <t>Основное мероприятие  "Обеспечение сохранности зданий и сооружений, строительство, реконструкция и капитальный ремонт объектов дополнительного образования"</t>
  </si>
  <si>
    <t>Строительство и реконструкция объектов дополнительного образования</t>
  </si>
  <si>
    <t>07 3 03 01000</t>
  </si>
  <si>
    <t>08 1 01 01000</t>
  </si>
  <si>
    <t>08 2 01 01000</t>
  </si>
  <si>
    <t>08 3 01 01000</t>
  </si>
  <si>
    <t>07 2 02 02000</t>
  </si>
  <si>
    <t>Капитальный ремонт объектов образования</t>
  </si>
  <si>
    <t>07 3 04 01000</t>
  </si>
  <si>
    <t>07 3 06 01000</t>
  </si>
  <si>
    <t>11 1 01 01000</t>
  </si>
  <si>
    <t>06 1 02 00000</t>
  </si>
  <si>
    <t>06 1 02 01000</t>
  </si>
  <si>
    <t>Основное мероприятие "Организация и осуществление  внутреннего муниципального финансового контроля"</t>
  </si>
  <si>
    <t>Осуществление внутреннего муниципального финансового контроля</t>
  </si>
  <si>
    <t>06 1 01 S0200</t>
  </si>
  <si>
    <t>Благоустройство территорий в рамках реализации проектов, основанных на местных инициативах граждан</t>
  </si>
  <si>
    <t>06 1 A1 00000</t>
  </si>
  <si>
    <t>06 1 A1 55190</t>
  </si>
  <si>
    <t>06 1 A1 55191</t>
  </si>
  <si>
    <t>Основное мероприятие "Реализация регионального проекта "Культурная среда"</t>
  </si>
  <si>
    <t>Государственная поддержка отрасли культуры</t>
  </si>
  <si>
    <t>Государственная поддержка отрасли культуры (капитальный ремонт культурно-досуговых учреждений в сельской местности)</t>
  </si>
  <si>
    <t>99 0 Я0 01200</t>
  </si>
  <si>
    <t>99 0 Я0 01000</t>
  </si>
  <si>
    <t>Создание условий для обеспечения функций органов местного самоуправления</t>
  </si>
  <si>
    <t>99 0 Я0 04000</t>
  </si>
  <si>
    <t>99 0 Я0 02000</t>
  </si>
  <si>
    <t>07 3 A1 00000</t>
  </si>
  <si>
    <t>07 3 A1 55190</t>
  </si>
  <si>
    <t>07 3 A1 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</si>
  <si>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</si>
  <si>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08 4 Я1 00100</t>
  </si>
  <si>
    <t>Повышение эффективности муниципального управления в Управления культуры  Администрации МО "Усть-Коксинский район" РА</t>
  </si>
  <si>
    <t>07 1 04 L5761</t>
  </si>
  <si>
    <t>Обеспечение комплексного развития сельских территорий (реализация мероприятий по благоустройству сельских территорий)</t>
  </si>
  <si>
    <t>07 2 02 L321Ч</t>
  </si>
  <si>
    <t>07 2 02 L321U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</si>
  <si>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</si>
  <si>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07 4 Я1 00100</t>
  </si>
  <si>
    <t>Повышение эффективности муниципального управления в Управлении образования Администрации МО "Усть-Коксинский район" РА</t>
  </si>
  <si>
    <t>06 2 Я1 00100</t>
  </si>
  <si>
    <t>Повышение эффективности муниципального управления в Финансовом управлении Администрации МО "Усть-Коксинский район" РА</t>
  </si>
  <si>
    <t>07 2 01 L5761</t>
  </si>
  <si>
    <t>07 2 03 01000</t>
  </si>
  <si>
    <t>Содержание систем пожарной безопасности</t>
  </si>
  <si>
    <t>01 2 03 01000</t>
  </si>
  <si>
    <t>Популяризация предпринимательской деятельности и повышение уровня информационной доступности для  субъектов малого и среднего предпринимательства</t>
  </si>
  <si>
    <t>Приложение 15</t>
  </si>
  <si>
    <t>Приложение 16</t>
  </si>
  <si>
    <t>07 3 01 01000</t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</si>
  <si>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продукта)"</t>
  </si>
  <si>
    <t>Субсидии на  софинансирование выполнения полномочий органов местного самоуправления сельских поселений по оплате труда работников бюджетной сферы</t>
  </si>
  <si>
    <t xml:space="preserve">                                                            "Усть-Коксинский район" РА на 2021 год и                                                                                </t>
  </si>
  <si>
    <t>07 1 04 L576П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</si>
  <si>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</si>
  <si>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09 1 03 L5763</t>
  </si>
  <si>
    <t>Основное мероприятие "Обеспечение эффективного управления имуществом (кроме земельных ресурсов)"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</si>
  <si>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</si>
  <si>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07 2 01 53032</t>
  </si>
  <si>
    <t>Осуществление переданных полномочий по внутреннему муниципальному финансовому контролю</t>
  </si>
  <si>
    <t>06 1 02 01M00</t>
  </si>
  <si>
    <t>01 1 03 04000</t>
  </si>
  <si>
    <t>Мероприятия по внедрению "Платформы обратной связи"</t>
  </si>
  <si>
    <t>01 3 03 01000</t>
  </si>
  <si>
    <t>Мероприятия по обустройству и содержанию мест утилизации биологических отходов</t>
  </si>
  <si>
    <t>03 3 0301000</t>
  </si>
  <si>
    <t>Мероприятия, направленные на защиту населения от негативного природного воздействия</t>
  </si>
  <si>
    <t>03 3 01 01Д00</t>
  </si>
  <si>
    <t>03 1 02 0Ш000</t>
  </si>
  <si>
    <t>Сохранение систем коммунальной инфраструктуры за счет средств резервного фонда МО "Усть-Коксинский район" РА</t>
  </si>
  <si>
    <t>Строительство и реконструкция объектов коммунальной инфраструктуры</t>
  </si>
  <si>
    <t>03 1 03 01000</t>
  </si>
  <si>
    <t>11 2 01 02000</t>
  </si>
  <si>
    <t>Премии и поощрения для одаренных детей и талантливой молодежи</t>
  </si>
  <si>
    <t>Основное мероприятие "Обеспечение межведомственного взаимодействия и координации работ администрации МО "Усть-Коксинский район", заинтересованных организаций при формировании условий доступности приоритетных объектов и услуг для инвалидов и других маломобильных групп населения"</t>
  </si>
  <si>
    <t>08 1 01 02000</t>
  </si>
  <si>
    <t>Проведение мероприятий</t>
  </si>
  <si>
    <t>Основное мероприятие "Строительство и реконструкция культурно-досуговых учреждений"</t>
  </si>
  <si>
    <t>Строительство и реконструкция культурно-досуговых учреждений</t>
  </si>
  <si>
    <t>08 1 03 00000</t>
  </si>
  <si>
    <t>08 1 03 01000</t>
  </si>
  <si>
    <t>08 1 A2 55196</t>
  </si>
  <si>
    <t>08 1 A2 00000</t>
  </si>
  <si>
    <t>Основное мероприятие "Реализация регионального проекта "Создание условий для реализации творческого потенциала нации (Творческие люди)"</t>
  </si>
  <si>
    <t>04 1 02 01000</t>
  </si>
  <si>
    <t>Мероприятия по преодолению социальной разобщенности в обществе и формирование позитивного отношения к проблемам жизнедеятельности инвалидов</t>
  </si>
  <si>
    <t>07 1 02 01000</t>
  </si>
  <si>
    <t>10 1 01 01000</t>
  </si>
  <si>
    <t>Проведение специальной оценки условий труда</t>
  </si>
  <si>
    <t>Обучение руководителей, специалистов и работников организаций по вопросам охраны труда</t>
  </si>
  <si>
    <t>10 1 02 01000</t>
  </si>
  <si>
    <t>10 1 03 01000</t>
  </si>
  <si>
    <t>Обеспечение персонала рабочей одеждой и средствами индивидуальной защиты от воздействия вредных факторов</t>
  </si>
  <si>
    <t>10 1 03 02000</t>
  </si>
  <si>
    <t>Проведение переодических медицинских осмотров</t>
  </si>
  <si>
    <t>07 3 04 02000</t>
  </si>
  <si>
    <t>07 3 07 01000</t>
  </si>
  <si>
    <t>11 1 01 02000</t>
  </si>
  <si>
    <t>Строительство и реконструкция объектов образования</t>
  </si>
  <si>
    <t>07 2 Е1 00000</t>
  </si>
  <si>
    <t>Основное мероприятие "Реализация регионального проекта "Современная школа"</t>
  </si>
  <si>
    <t>Обеспечение комплексного развития сельских территорий  (улучшение жилищных условий граждан, проживающих в сельской местности)</t>
  </si>
  <si>
    <t>03 4 03 01000</t>
  </si>
  <si>
    <t>Обеспечение доступным и комфортным жильем населения</t>
  </si>
  <si>
    <t>11 1 04 01000</t>
  </si>
  <si>
    <t>11 1 04 00000</t>
  </si>
  <si>
    <t>Основное мероприятие "Укрепление общественного здоровья"</t>
  </si>
  <si>
    <t>Мероприятия, направленные на укрепление общественного здоровья</t>
  </si>
  <si>
    <t>08 2 01 02000</t>
  </si>
  <si>
    <t>07 1 02 02000</t>
  </si>
  <si>
    <t>Капитальный ремонт осистем пожарной безопасности</t>
  </si>
  <si>
    <t>07 2 03 02000</t>
  </si>
  <si>
    <t>07 2 Е2 02000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</si>
  <si>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</si>
  <si>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06 1 01 02И10</t>
  </si>
  <si>
    <t>Иные межбюджетные  трансферты на осуществление переданных полномочий  "Выявление правообладателей ранее учтенных объектов недвижимости"</t>
  </si>
  <si>
    <t>Проведение мероприятий, связанных с обеспечением санитарно-эпидемиологической безопасности при подготовке и проведению выборов</t>
  </si>
  <si>
    <t>99 0 00 030Ж0</t>
  </si>
  <si>
    <t>Подпрограмма "Противодействие коррупции"</t>
  </si>
  <si>
    <t>Основное мероприятие "Профилактика противодействия коррупции"</t>
  </si>
  <si>
    <t>Обеспечение открытости и доступности для населения деятельности органов местного самоуправления</t>
  </si>
  <si>
    <t>05 3 00 00000</t>
  </si>
  <si>
    <t>05 3 01 00000</t>
  </si>
  <si>
    <t>05 3 01 01000</t>
  </si>
  <si>
    <t>Внесение в ЕГРН сведений о границах населенных пунктов и территориальных зон</t>
  </si>
  <si>
    <t>09 2 02 03000</t>
  </si>
  <si>
    <t>Основное мероприятие "Обеспечение пожарной безопасности объектов дополнительного образования"</t>
  </si>
  <si>
    <t>Мероприятия по формированию доступной среды жизнедеятельности для инвалидов и других маломобильных групп населения к административным объектам и объектам социальной сферы</t>
  </si>
  <si>
    <t>02 2 01 S6200</t>
  </si>
  <si>
    <t>02 2 01 S4100</t>
  </si>
  <si>
    <t>02 2 01 S7600</t>
  </si>
  <si>
    <t>Приложение 11</t>
  </si>
  <si>
    <t>Приложение 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</si>
</sst>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5" fillId="33" borderId="10" xfId="0" applyNumberFormat="1" applyFont="1" applyFill="1" applyBorder="1" applyAlignment="1">
      <alignment horizontal="left" vertical="center" wrapText="1"/>
    </xf>
    <xf numFmtId="2" fontId="5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4" fontId="9" fillId="33" borderId="0" xfId="60" applyNumberFormat="1" applyFont="1" applyFill="1" applyBorder="1" applyAlignment="1">
      <alignment horizontal="center" vertical="center" wrapText="1"/>
    </xf>
    <xf numFmtId="4" fontId="13" fillId="33" borderId="0" xfId="60" applyNumberFormat="1" applyFont="1" applyFill="1" applyBorder="1" applyAlignment="1">
      <alignment horizontal="center" vertical="center" wrapText="1"/>
    </xf>
    <xf numFmtId="4" fontId="14" fillId="33" borderId="0" xfId="6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vertical="center" wrapText="1"/>
    </xf>
    <xf numFmtId="174" fontId="16" fillId="33" borderId="10" xfId="0" applyNumberFormat="1" applyFont="1" applyFill="1" applyBorder="1" applyAlignment="1">
      <alignment horizontal="left" vertical="center" wrapText="1"/>
    </xf>
    <xf numFmtId="4" fontId="5" fillId="33" borderId="0" xfId="0" applyNumberFormat="1" applyFont="1" applyFill="1" applyAlignment="1">
      <alignment/>
    </xf>
    <xf numFmtId="49" fontId="10" fillId="33" borderId="0" xfId="0" applyNumberFormat="1" applyFont="1" applyFill="1" applyBorder="1" applyAlignment="1">
      <alignment horizontal="center" vertical="center" wrapText="1"/>
    </xf>
    <xf numFmtId="4" fontId="12" fillId="33" borderId="0" xfId="6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174" fontId="18" fillId="33" borderId="10" xfId="0" applyNumberFormat="1" applyFont="1" applyFill="1" applyBorder="1" applyAlignment="1">
      <alignment horizontal="left" vertical="center" wrapText="1"/>
    </xf>
    <xf numFmtId="4" fontId="17" fillId="33" borderId="10" xfId="6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distributed" wrapText="1"/>
    </xf>
    <xf numFmtId="49" fontId="16" fillId="33" borderId="10" xfId="0" applyNumberFormat="1" applyFont="1" applyFill="1" applyBorder="1" applyAlignment="1">
      <alignment horizontal="left" vertical="distributed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/>
    </xf>
    <xf numFmtId="49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9"/>
  <sheetViews>
    <sheetView view="pageBreakPreview" zoomScale="120" zoomScaleSheetLayoutView="120" zoomScalePageLayoutView="0" workbookViewId="0" topLeftCell="A1">
      <selection activeCell="F2" sqref="F2:J2"/>
    </sheetView>
  </sheetViews>
  <sheetFormatPr defaultColWidth="9.125" defaultRowHeight="12.75"/>
  <cols>
    <col min="1" max="1" width="3.125" style="4" customWidth="1"/>
    <col min="2" max="2" width="42.625" style="4" customWidth="1"/>
    <col min="3" max="3" width="9.50390625" style="4" customWidth="1"/>
    <col min="4" max="4" width="7.625" style="4" customWidth="1"/>
    <col min="5" max="5" width="6.50390625" style="4" customWidth="1"/>
    <col min="6" max="6" width="12.375" style="4" customWidth="1"/>
    <col min="7" max="7" width="7.375" style="4" customWidth="1"/>
    <col min="8" max="8" width="15.875" style="4" hidden="1" customWidth="1"/>
    <col min="9" max="9" width="15.50390625" style="4" customWidth="1"/>
    <col min="10" max="10" width="16.125" style="4" customWidth="1"/>
    <col min="11" max="11" width="3.50390625" style="4" customWidth="1"/>
    <col min="12" max="16384" width="9.125" style="4" customWidth="1"/>
  </cols>
  <sheetData>
    <row r="1" spans="4:11" ht="13.5" customHeight="1">
      <c r="D1" s="48"/>
      <c r="E1" s="48"/>
      <c r="F1" s="50" t="s">
        <v>981</v>
      </c>
      <c r="G1" s="50"/>
      <c r="H1" s="50"/>
      <c r="I1" s="50"/>
      <c r="J1" s="50"/>
      <c r="K1" s="46"/>
    </row>
    <row r="2" spans="4:11" ht="13.5" customHeight="1">
      <c r="D2" s="48"/>
      <c r="E2" s="48"/>
      <c r="F2" s="50" t="s">
        <v>680</v>
      </c>
      <c r="G2" s="50"/>
      <c r="H2" s="50"/>
      <c r="I2" s="50"/>
      <c r="J2" s="50"/>
      <c r="K2" s="46"/>
    </row>
    <row r="3" spans="4:11" ht="13.5" customHeight="1">
      <c r="D3" s="48"/>
      <c r="E3" s="48"/>
      <c r="F3" s="50" t="s">
        <v>267</v>
      </c>
      <c r="G3" s="50"/>
      <c r="H3" s="50"/>
      <c r="I3" s="50"/>
      <c r="J3" s="50"/>
      <c r="K3" s="46"/>
    </row>
    <row r="4" spans="4:11" ht="13.5" customHeight="1">
      <c r="D4" s="48"/>
      <c r="E4" s="48"/>
      <c r="F4" s="51" t="s">
        <v>902</v>
      </c>
      <c r="G4" s="51"/>
      <c r="H4" s="51"/>
      <c r="I4" s="51"/>
      <c r="J4" s="51"/>
      <c r="K4" s="49"/>
    </row>
    <row r="5" spans="4:11" ht="13.5" customHeight="1">
      <c r="D5" s="48"/>
      <c r="E5" s="48"/>
      <c r="F5" s="50" t="s">
        <v>820</v>
      </c>
      <c r="G5" s="50"/>
      <c r="H5" s="50"/>
      <c r="I5" s="50"/>
      <c r="J5" s="50"/>
      <c r="K5" s="49"/>
    </row>
    <row r="6" spans="1:11" ht="13.5">
      <c r="A6" s="46"/>
      <c r="B6" s="48"/>
      <c r="C6" s="48"/>
      <c r="D6" s="48"/>
      <c r="E6" s="50" t="s">
        <v>897</v>
      </c>
      <c r="F6" s="50"/>
      <c r="G6" s="50"/>
      <c r="H6" s="50"/>
      <c r="I6" s="50"/>
      <c r="J6" s="50"/>
      <c r="K6" s="46"/>
    </row>
    <row r="7" spans="1:11" ht="13.5">
      <c r="A7" s="46"/>
      <c r="B7" s="48"/>
      <c r="C7" s="48"/>
      <c r="D7" s="50" t="s">
        <v>314</v>
      </c>
      <c r="E7" s="50"/>
      <c r="F7" s="50"/>
      <c r="G7" s="50"/>
      <c r="H7" s="50"/>
      <c r="I7" s="50"/>
      <c r="J7" s="50"/>
      <c r="K7" s="46"/>
    </row>
    <row r="8" spans="1:11" ht="13.5">
      <c r="A8" s="46"/>
      <c r="B8" s="48"/>
      <c r="C8" s="48"/>
      <c r="D8" s="48"/>
      <c r="E8" s="50" t="s">
        <v>821</v>
      </c>
      <c r="F8" s="50"/>
      <c r="G8" s="50"/>
      <c r="H8" s="50"/>
      <c r="I8" s="50"/>
      <c r="J8" s="50"/>
      <c r="K8" s="46"/>
    </row>
    <row r="9" spans="1:11" ht="13.5">
      <c r="A9" s="46"/>
      <c r="B9" s="53" t="s">
        <v>822</v>
      </c>
      <c r="C9" s="53"/>
      <c r="D9" s="53"/>
      <c r="E9" s="53"/>
      <c r="F9" s="53"/>
      <c r="G9" s="53"/>
      <c r="H9" s="53"/>
      <c r="I9" s="53"/>
      <c r="J9" s="53"/>
      <c r="K9" s="47"/>
    </row>
    <row r="10" spans="2:10" ht="15">
      <c r="B10" s="52" t="s">
        <v>823</v>
      </c>
      <c r="C10" s="52"/>
      <c r="D10" s="52"/>
      <c r="E10" s="52"/>
      <c r="F10" s="52"/>
      <c r="G10" s="52"/>
      <c r="H10" s="52"/>
      <c r="I10" s="52"/>
      <c r="J10" s="52"/>
    </row>
    <row r="11" spans="2:11" ht="40.5">
      <c r="B11" s="29" t="s">
        <v>53</v>
      </c>
      <c r="C11" s="29" t="s">
        <v>54</v>
      </c>
      <c r="D11" s="29" t="s">
        <v>55</v>
      </c>
      <c r="E11" s="29" t="s">
        <v>56</v>
      </c>
      <c r="F11" s="29" t="s">
        <v>57</v>
      </c>
      <c r="G11" s="29" t="s">
        <v>58</v>
      </c>
      <c r="H11" s="29" t="s">
        <v>326</v>
      </c>
      <c r="I11" s="29" t="s">
        <v>327</v>
      </c>
      <c r="J11" s="29" t="s">
        <v>328</v>
      </c>
      <c r="K11" s="30"/>
    </row>
    <row r="12" spans="2:11" ht="12.75">
      <c r="B12" s="6" t="s">
        <v>13</v>
      </c>
      <c r="C12" s="6" t="s">
        <v>14</v>
      </c>
      <c r="D12" s="6" t="s">
        <v>15</v>
      </c>
      <c r="E12" s="6" t="s">
        <v>16</v>
      </c>
      <c r="F12" s="6" t="s">
        <v>17</v>
      </c>
      <c r="G12" s="6" t="s">
        <v>18</v>
      </c>
      <c r="H12" s="6"/>
      <c r="I12" s="6" t="s">
        <v>1</v>
      </c>
      <c r="J12" s="6" t="s">
        <v>2</v>
      </c>
      <c r="K12" s="25"/>
    </row>
    <row r="13" spans="2:11" ht="25.5" customHeight="1">
      <c r="B13" s="7" t="s">
        <v>20</v>
      </c>
      <c r="C13" s="34" t="s">
        <v>19</v>
      </c>
      <c r="D13" s="9"/>
      <c r="E13" s="9"/>
      <c r="F13" s="9"/>
      <c r="G13" s="9"/>
      <c r="H13" s="34">
        <f>H15+H47+H51+H154+H203+H250+H317+H358+H364+H407+H192+H400+H39+H43+H129+H171+H147+H388+H181+H296+H334+H242+H314+H139</f>
        <v>416812649.09999996</v>
      </c>
      <c r="I13" s="34">
        <f>I15+I47+I51+I154+I203+I250+I317+I358+I364+I407+I192+I400+I39+I43+I129+I171+I147+I388+I181+I296+I334+I242+I314+I139</f>
        <v>-13749313.790000001</v>
      </c>
      <c r="J13" s="34">
        <f>J15+J47+J51+J154+J203+J250+J317+J358+J364+J407+J192+J400+J39+J43+J129+J171+J147+J388+J181+J296+J334+J242+J314+J139</f>
        <v>403063335.31</v>
      </c>
      <c r="K13" s="26"/>
    </row>
    <row r="14" spans="2:11" ht="12.75" customHeight="1">
      <c r="B14" s="22" t="s">
        <v>234</v>
      </c>
      <c r="C14" s="11" t="s">
        <v>19</v>
      </c>
      <c r="D14" s="11" t="s">
        <v>60</v>
      </c>
      <c r="E14" s="12"/>
      <c r="F14" s="12"/>
      <c r="G14" s="11"/>
      <c r="H14" s="13">
        <f>H15+H39+H43+H47+H51</f>
        <v>48262509.58</v>
      </c>
      <c r="I14" s="13">
        <f>I15+I39+I43+I47+I51</f>
        <v>2705250.68</v>
      </c>
      <c r="J14" s="13">
        <f>J15+J39+J43+J47+J51</f>
        <v>50967760.260000005</v>
      </c>
      <c r="K14" s="20"/>
    </row>
    <row r="15" spans="2:11" ht="36" customHeight="1">
      <c r="B15" s="22" t="s">
        <v>25</v>
      </c>
      <c r="C15" s="11" t="s">
        <v>19</v>
      </c>
      <c r="D15" s="11" t="s">
        <v>60</v>
      </c>
      <c r="E15" s="12" t="s">
        <v>63</v>
      </c>
      <c r="F15" s="12"/>
      <c r="G15" s="11"/>
      <c r="H15" s="13">
        <f>H16</f>
        <v>19793210.2</v>
      </c>
      <c r="I15" s="13">
        <f>I16</f>
        <v>1073500</v>
      </c>
      <c r="J15" s="13">
        <f>J16</f>
        <v>20866710.2</v>
      </c>
      <c r="K15" s="20"/>
    </row>
    <row r="16" spans="2:11" ht="12.75" customHeight="1">
      <c r="B16" s="22" t="s">
        <v>158</v>
      </c>
      <c r="C16" s="11" t="s">
        <v>19</v>
      </c>
      <c r="D16" s="11" t="s">
        <v>60</v>
      </c>
      <c r="E16" s="12" t="s">
        <v>63</v>
      </c>
      <c r="F16" s="12" t="s">
        <v>147</v>
      </c>
      <c r="G16" s="11"/>
      <c r="H16" s="13">
        <f>H17+H23+H26+H20</f>
        <v>19793210.2</v>
      </c>
      <c r="I16" s="13">
        <f>I17+I23+I26+I20</f>
        <v>1073500</v>
      </c>
      <c r="J16" s="13">
        <f>J17+J23+J26+J20</f>
        <v>20866710.2</v>
      </c>
      <c r="K16" s="20"/>
    </row>
    <row r="17" spans="2:11" ht="48" customHeight="1" hidden="1">
      <c r="B17" s="22" t="s">
        <v>169</v>
      </c>
      <c r="C17" s="11" t="s">
        <v>19</v>
      </c>
      <c r="D17" s="11" t="s">
        <v>60</v>
      </c>
      <c r="E17" s="12" t="s">
        <v>63</v>
      </c>
      <c r="F17" s="12" t="s">
        <v>73</v>
      </c>
      <c r="G17" s="11"/>
      <c r="H17" s="13">
        <f>H19+H18</f>
        <v>0</v>
      </c>
      <c r="I17" s="13">
        <f>I19+I18</f>
        <v>0</v>
      </c>
      <c r="J17" s="13">
        <f>J19+J18</f>
        <v>0</v>
      </c>
      <c r="K17" s="20"/>
    </row>
    <row r="18" spans="2:11" ht="60" hidden="1">
      <c r="B18" s="22" t="s">
        <v>138</v>
      </c>
      <c r="C18" s="11" t="s">
        <v>19</v>
      </c>
      <c r="D18" s="11" t="s">
        <v>60</v>
      </c>
      <c r="E18" s="12" t="s">
        <v>63</v>
      </c>
      <c r="F18" s="12" t="s">
        <v>73</v>
      </c>
      <c r="G18" s="11" t="s">
        <v>116</v>
      </c>
      <c r="H18" s="13">
        <v>0</v>
      </c>
      <c r="I18" s="13">
        <v>0</v>
      </c>
      <c r="J18" s="13">
        <f>H18+I18</f>
        <v>0</v>
      </c>
      <c r="K18" s="20"/>
    </row>
    <row r="19" spans="2:11" ht="24" hidden="1">
      <c r="B19" s="22" t="s">
        <v>139</v>
      </c>
      <c r="C19" s="11" t="s">
        <v>19</v>
      </c>
      <c r="D19" s="11" t="s">
        <v>60</v>
      </c>
      <c r="E19" s="12" t="s">
        <v>63</v>
      </c>
      <c r="F19" s="12" t="s">
        <v>73</v>
      </c>
      <c r="G19" s="11">
        <v>200</v>
      </c>
      <c r="H19" s="13">
        <v>0</v>
      </c>
      <c r="I19" s="13">
        <v>0</v>
      </c>
      <c r="J19" s="13">
        <f>H19+I19</f>
        <v>0</v>
      </c>
      <c r="K19" s="20"/>
    </row>
    <row r="20" spans="2:11" ht="48" customHeight="1">
      <c r="B20" s="22" t="s">
        <v>415</v>
      </c>
      <c r="C20" s="11" t="s">
        <v>19</v>
      </c>
      <c r="D20" s="11" t="s">
        <v>60</v>
      </c>
      <c r="E20" s="12" t="s">
        <v>63</v>
      </c>
      <c r="F20" s="12" t="s">
        <v>98</v>
      </c>
      <c r="G20" s="11"/>
      <c r="H20" s="13">
        <f>H21+H22</f>
        <v>104500</v>
      </c>
      <c r="I20" s="13">
        <f>I21+I22</f>
        <v>0</v>
      </c>
      <c r="J20" s="13">
        <f>J21+J22</f>
        <v>104500</v>
      </c>
      <c r="K20" s="20"/>
    </row>
    <row r="21" spans="2:11" ht="44.25" customHeight="1">
      <c r="B21" s="22" t="s">
        <v>138</v>
      </c>
      <c r="C21" s="11" t="s">
        <v>19</v>
      </c>
      <c r="D21" s="11" t="s">
        <v>60</v>
      </c>
      <c r="E21" s="12" t="s">
        <v>63</v>
      </c>
      <c r="F21" s="12" t="s">
        <v>98</v>
      </c>
      <c r="G21" s="11" t="s">
        <v>116</v>
      </c>
      <c r="H21" s="13">
        <v>104500</v>
      </c>
      <c r="I21" s="13">
        <v>0</v>
      </c>
      <c r="J21" s="13">
        <f>H21+I21</f>
        <v>104500</v>
      </c>
      <c r="K21" s="20"/>
    </row>
    <row r="22" spans="2:11" ht="24" hidden="1">
      <c r="B22" s="22" t="s">
        <v>139</v>
      </c>
      <c r="C22" s="11" t="s">
        <v>19</v>
      </c>
      <c r="D22" s="11" t="s">
        <v>60</v>
      </c>
      <c r="E22" s="12" t="s">
        <v>63</v>
      </c>
      <c r="F22" s="12" t="s">
        <v>98</v>
      </c>
      <c r="G22" s="11">
        <v>200</v>
      </c>
      <c r="H22" s="13">
        <v>0</v>
      </c>
      <c r="I22" s="13">
        <v>0</v>
      </c>
      <c r="J22" s="13">
        <f>H22+I22</f>
        <v>0</v>
      </c>
      <c r="K22" s="20"/>
    </row>
    <row r="23" spans="2:11" ht="36" customHeight="1">
      <c r="B23" s="22" t="s">
        <v>46</v>
      </c>
      <c r="C23" s="11" t="s">
        <v>19</v>
      </c>
      <c r="D23" s="11" t="s">
        <v>60</v>
      </c>
      <c r="E23" s="12" t="s">
        <v>63</v>
      </c>
      <c r="F23" s="12" t="s">
        <v>74</v>
      </c>
      <c r="G23" s="11"/>
      <c r="H23" s="13">
        <f>H24+H25</f>
        <v>1467000</v>
      </c>
      <c r="I23" s="13">
        <f>I24+I25</f>
        <v>0</v>
      </c>
      <c r="J23" s="13">
        <f>J24+J25</f>
        <v>1467000</v>
      </c>
      <c r="K23" s="20"/>
    </row>
    <row r="24" spans="2:11" ht="43.5" customHeight="1">
      <c r="B24" s="22" t="s">
        <v>138</v>
      </c>
      <c r="C24" s="11" t="s">
        <v>19</v>
      </c>
      <c r="D24" s="11" t="s">
        <v>60</v>
      </c>
      <c r="E24" s="12" t="s">
        <v>63</v>
      </c>
      <c r="F24" s="12" t="s">
        <v>74</v>
      </c>
      <c r="G24" s="11">
        <v>100</v>
      </c>
      <c r="H24" s="13">
        <v>1342680</v>
      </c>
      <c r="I24" s="13">
        <v>0</v>
      </c>
      <c r="J24" s="13">
        <f>H24+I24</f>
        <v>1342680</v>
      </c>
      <c r="K24" s="20"/>
    </row>
    <row r="25" spans="2:11" ht="24">
      <c r="B25" s="22" t="s">
        <v>139</v>
      </c>
      <c r="C25" s="11" t="s">
        <v>19</v>
      </c>
      <c r="D25" s="11" t="s">
        <v>60</v>
      </c>
      <c r="E25" s="12" t="s">
        <v>63</v>
      </c>
      <c r="F25" s="12" t="s">
        <v>74</v>
      </c>
      <c r="G25" s="11">
        <v>200</v>
      </c>
      <c r="H25" s="13">
        <v>124320</v>
      </c>
      <c r="I25" s="13">
        <v>0</v>
      </c>
      <c r="J25" s="13">
        <f>H25+I25</f>
        <v>124320</v>
      </c>
      <c r="K25" s="20"/>
    </row>
    <row r="26" spans="2:11" ht="24" customHeight="1">
      <c r="B26" s="22" t="s">
        <v>159</v>
      </c>
      <c r="C26" s="11" t="s">
        <v>19</v>
      </c>
      <c r="D26" s="11" t="s">
        <v>60</v>
      </c>
      <c r="E26" s="12" t="s">
        <v>63</v>
      </c>
      <c r="F26" s="12" t="s">
        <v>146</v>
      </c>
      <c r="G26" s="11"/>
      <c r="H26" s="13">
        <f>H27+H32</f>
        <v>18221710.2</v>
      </c>
      <c r="I26" s="13">
        <f>I27+I32</f>
        <v>1073500</v>
      </c>
      <c r="J26" s="13">
        <f>J27+J32</f>
        <v>19295210.2</v>
      </c>
      <c r="K26" s="20"/>
    </row>
    <row r="27" spans="2:11" ht="24" customHeight="1" hidden="1">
      <c r="B27" s="22" t="s">
        <v>48</v>
      </c>
      <c r="C27" s="11" t="s">
        <v>19</v>
      </c>
      <c r="D27" s="11" t="s">
        <v>60</v>
      </c>
      <c r="E27" s="12" t="s">
        <v>63</v>
      </c>
      <c r="F27" s="12" t="s">
        <v>96</v>
      </c>
      <c r="G27" s="11"/>
      <c r="H27" s="13">
        <f>H28+H29</f>
        <v>0</v>
      </c>
      <c r="I27" s="13">
        <f>I28+I29</f>
        <v>0</v>
      </c>
      <c r="J27" s="13">
        <f>J28+J29</f>
        <v>0</v>
      </c>
      <c r="K27" s="20"/>
    </row>
    <row r="28" spans="2:11" ht="60" hidden="1">
      <c r="B28" s="22" t="s">
        <v>138</v>
      </c>
      <c r="C28" s="11" t="s">
        <v>19</v>
      </c>
      <c r="D28" s="11" t="s">
        <v>60</v>
      </c>
      <c r="E28" s="12" t="s">
        <v>63</v>
      </c>
      <c r="F28" s="12" t="s">
        <v>96</v>
      </c>
      <c r="G28" s="11" t="s">
        <v>116</v>
      </c>
      <c r="H28" s="13">
        <v>0</v>
      </c>
      <c r="I28" s="13">
        <v>0</v>
      </c>
      <c r="J28" s="13">
        <f>H28+I28</f>
        <v>0</v>
      </c>
      <c r="K28" s="20"/>
    </row>
    <row r="29" spans="2:11" ht="24" hidden="1">
      <c r="B29" s="22" t="s">
        <v>139</v>
      </c>
      <c r="C29" s="11" t="s">
        <v>19</v>
      </c>
      <c r="D29" s="11" t="s">
        <v>60</v>
      </c>
      <c r="E29" s="12" t="s">
        <v>63</v>
      </c>
      <c r="F29" s="12" t="s">
        <v>96</v>
      </c>
      <c r="G29" s="11" t="s">
        <v>253</v>
      </c>
      <c r="H29" s="13">
        <v>0</v>
      </c>
      <c r="I29" s="13">
        <v>0</v>
      </c>
      <c r="J29" s="13">
        <f>H29+I29</f>
        <v>0</v>
      </c>
      <c r="K29" s="20"/>
    </row>
    <row r="30" spans="2:11" ht="24">
      <c r="B30" s="22" t="s">
        <v>874</v>
      </c>
      <c r="C30" s="11" t="s">
        <v>19</v>
      </c>
      <c r="D30" s="11" t="s">
        <v>60</v>
      </c>
      <c r="E30" s="12" t="s">
        <v>63</v>
      </c>
      <c r="F30" s="12" t="s">
        <v>827</v>
      </c>
      <c r="G30" s="11"/>
      <c r="H30" s="13">
        <f>H32</f>
        <v>18221710.2</v>
      </c>
      <c r="I30" s="13">
        <f>I32</f>
        <v>1073500</v>
      </c>
      <c r="J30" s="13">
        <f>J32</f>
        <v>19295210.2</v>
      </c>
      <c r="K30" s="20"/>
    </row>
    <row r="31" spans="2:11" ht="24">
      <c r="B31" s="22" t="s">
        <v>159</v>
      </c>
      <c r="C31" s="11" t="s">
        <v>19</v>
      </c>
      <c r="D31" s="11" t="s">
        <v>60</v>
      </c>
      <c r="E31" s="12" t="s">
        <v>63</v>
      </c>
      <c r="F31" s="12" t="s">
        <v>876</v>
      </c>
      <c r="G31" s="11"/>
      <c r="H31" s="13">
        <f>H32</f>
        <v>18221710.2</v>
      </c>
      <c r="I31" s="13">
        <f>I32</f>
        <v>1073500</v>
      </c>
      <c r="J31" s="13">
        <f>J32</f>
        <v>19295210.2</v>
      </c>
      <c r="K31" s="20"/>
    </row>
    <row r="32" spans="2:11" ht="24" customHeight="1">
      <c r="B32" s="22" t="s">
        <v>160</v>
      </c>
      <c r="C32" s="11" t="s">
        <v>19</v>
      </c>
      <c r="D32" s="11" t="s">
        <v>60</v>
      </c>
      <c r="E32" s="12" t="s">
        <v>63</v>
      </c>
      <c r="F32" s="12" t="s">
        <v>471</v>
      </c>
      <c r="G32" s="11"/>
      <c r="H32" s="13">
        <f>H33+H35</f>
        <v>18221710.2</v>
      </c>
      <c r="I32" s="13">
        <f>I33+I35</f>
        <v>1073500</v>
      </c>
      <c r="J32" s="13">
        <f>J33+J35</f>
        <v>19295210.2</v>
      </c>
      <c r="K32" s="20"/>
    </row>
    <row r="33" spans="2:11" ht="24" customHeight="1">
      <c r="B33" s="22" t="s">
        <v>162</v>
      </c>
      <c r="C33" s="11" t="s">
        <v>19</v>
      </c>
      <c r="D33" s="11" t="s">
        <v>60</v>
      </c>
      <c r="E33" s="12" t="s">
        <v>63</v>
      </c>
      <c r="F33" s="12" t="s">
        <v>472</v>
      </c>
      <c r="G33" s="11"/>
      <c r="H33" s="13">
        <f>H34</f>
        <v>15582028</v>
      </c>
      <c r="I33" s="13">
        <f>I34</f>
        <v>924000</v>
      </c>
      <c r="J33" s="13">
        <f>J34</f>
        <v>16506028</v>
      </c>
      <c r="K33" s="20"/>
    </row>
    <row r="34" spans="2:11" ht="35.25" customHeight="1">
      <c r="B34" s="22" t="s">
        <v>138</v>
      </c>
      <c r="C34" s="11" t="s">
        <v>19</v>
      </c>
      <c r="D34" s="11" t="s">
        <v>60</v>
      </c>
      <c r="E34" s="12" t="s">
        <v>63</v>
      </c>
      <c r="F34" s="12" t="s">
        <v>472</v>
      </c>
      <c r="G34" s="11">
        <v>100</v>
      </c>
      <c r="H34" s="13">
        <v>15582028</v>
      </c>
      <c r="I34" s="13">
        <v>924000</v>
      </c>
      <c r="J34" s="13">
        <f>H34+I34</f>
        <v>16506028</v>
      </c>
      <c r="K34" s="20"/>
    </row>
    <row r="35" spans="2:11" ht="24" customHeight="1">
      <c r="B35" s="22" t="s">
        <v>164</v>
      </c>
      <c r="C35" s="11" t="s">
        <v>19</v>
      </c>
      <c r="D35" s="11" t="s">
        <v>60</v>
      </c>
      <c r="E35" s="12" t="s">
        <v>63</v>
      </c>
      <c r="F35" s="12" t="s">
        <v>473</v>
      </c>
      <c r="G35" s="11"/>
      <c r="H35" s="13">
        <f>H36+H37+H38</f>
        <v>2639682.2</v>
      </c>
      <c r="I35" s="13">
        <f>I36+I37+I38</f>
        <v>149500</v>
      </c>
      <c r="J35" s="13">
        <f>J36+J37+J38</f>
        <v>2789182.2</v>
      </c>
      <c r="K35" s="20"/>
    </row>
    <row r="36" spans="2:11" ht="57.75" customHeight="1">
      <c r="B36" s="22" t="s">
        <v>138</v>
      </c>
      <c r="C36" s="11" t="s">
        <v>19</v>
      </c>
      <c r="D36" s="11" t="s">
        <v>60</v>
      </c>
      <c r="E36" s="12" t="s">
        <v>63</v>
      </c>
      <c r="F36" s="12" t="s">
        <v>473</v>
      </c>
      <c r="G36" s="11">
        <v>100</v>
      </c>
      <c r="H36" s="13">
        <v>2109690.2</v>
      </c>
      <c r="I36" s="13">
        <v>19500</v>
      </c>
      <c r="J36" s="13">
        <f>H36+I36</f>
        <v>2129190.2</v>
      </c>
      <c r="K36" s="20"/>
    </row>
    <row r="37" spans="2:11" ht="24">
      <c r="B37" s="22" t="s">
        <v>139</v>
      </c>
      <c r="C37" s="11" t="s">
        <v>19</v>
      </c>
      <c r="D37" s="11" t="s">
        <v>60</v>
      </c>
      <c r="E37" s="12" t="s">
        <v>63</v>
      </c>
      <c r="F37" s="12" t="s">
        <v>473</v>
      </c>
      <c r="G37" s="11">
        <v>200</v>
      </c>
      <c r="H37" s="13">
        <v>157492</v>
      </c>
      <c r="I37" s="13">
        <v>67400</v>
      </c>
      <c r="J37" s="13">
        <f>H37+I37</f>
        <v>224892</v>
      </c>
      <c r="K37" s="20"/>
    </row>
    <row r="38" spans="2:11" ht="12.75">
      <c r="B38" s="22" t="s">
        <v>142</v>
      </c>
      <c r="C38" s="11" t="s">
        <v>19</v>
      </c>
      <c r="D38" s="11" t="s">
        <v>60</v>
      </c>
      <c r="E38" s="12" t="s">
        <v>63</v>
      </c>
      <c r="F38" s="12" t="s">
        <v>473</v>
      </c>
      <c r="G38" s="11">
        <v>800</v>
      </c>
      <c r="H38" s="13">
        <v>372500</v>
      </c>
      <c r="I38" s="13">
        <f>-12400+75000</f>
        <v>62600</v>
      </c>
      <c r="J38" s="13">
        <f>H38+I38</f>
        <v>435100</v>
      </c>
      <c r="K38" s="20"/>
    </row>
    <row r="39" spans="2:11" ht="12.75" customHeight="1">
      <c r="B39" s="22" t="s">
        <v>5</v>
      </c>
      <c r="C39" s="11" t="s">
        <v>19</v>
      </c>
      <c r="D39" s="11" t="s">
        <v>60</v>
      </c>
      <c r="E39" s="12" t="s">
        <v>69</v>
      </c>
      <c r="F39" s="12"/>
      <c r="G39" s="11"/>
      <c r="H39" s="13">
        <f>H41</f>
        <v>10300</v>
      </c>
      <c r="I39" s="13">
        <f>I41</f>
        <v>0</v>
      </c>
      <c r="J39" s="13">
        <f>J41</f>
        <v>10300</v>
      </c>
      <c r="K39" s="20"/>
    </row>
    <row r="40" spans="2:11" ht="12.75" customHeight="1">
      <c r="B40" s="22" t="s">
        <v>158</v>
      </c>
      <c r="C40" s="11" t="s">
        <v>19</v>
      </c>
      <c r="D40" s="11" t="s">
        <v>60</v>
      </c>
      <c r="E40" s="12" t="s">
        <v>69</v>
      </c>
      <c r="F40" s="12" t="s">
        <v>147</v>
      </c>
      <c r="G40" s="11"/>
      <c r="H40" s="13">
        <f aca="true" t="shared" si="0" ref="H40:J41">H41</f>
        <v>10300</v>
      </c>
      <c r="I40" s="13">
        <f t="shared" si="0"/>
        <v>0</v>
      </c>
      <c r="J40" s="13">
        <f t="shared" si="0"/>
        <v>10300</v>
      </c>
      <c r="K40" s="20"/>
    </row>
    <row r="41" spans="2:11" ht="38.25" customHeight="1">
      <c r="B41" s="22" t="s">
        <v>166</v>
      </c>
      <c r="C41" s="11" t="s">
        <v>19</v>
      </c>
      <c r="D41" s="11" t="s">
        <v>60</v>
      </c>
      <c r="E41" s="12" t="s">
        <v>69</v>
      </c>
      <c r="F41" s="12" t="s">
        <v>76</v>
      </c>
      <c r="G41" s="11"/>
      <c r="H41" s="13">
        <f t="shared" si="0"/>
        <v>10300</v>
      </c>
      <c r="I41" s="13">
        <f t="shared" si="0"/>
        <v>0</v>
      </c>
      <c r="J41" s="13">
        <f t="shared" si="0"/>
        <v>10300</v>
      </c>
      <c r="K41" s="20"/>
    </row>
    <row r="42" spans="2:11" ht="24">
      <c r="B42" s="22" t="s">
        <v>139</v>
      </c>
      <c r="C42" s="11" t="s">
        <v>19</v>
      </c>
      <c r="D42" s="11" t="s">
        <v>60</v>
      </c>
      <c r="E42" s="12" t="s">
        <v>69</v>
      </c>
      <c r="F42" s="12" t="s">
        <v>76</v>
      </c>
      <c r="G42" s="11">
        <v>200</v>
      </c>
      <c r="H42" s="13">
        <v>10300</v>
      </c>
      <c r="I42" s="13">
        <v>0</v>
      </c>
      <c r="J42" s="13">
        <f>H42+I42</f>
        <v>10300</v>
      </c>
      <c r="K42" s="20"/>
    </row>
    <row r="43" spans="2:11" ht="12.75" customHeight="1">
      <c r="B43" s="22" t="s">
        <v>8</v>
      </c>
      <c r="C43" s="11" t="s">
        <v>19</v>
      </c>
      <c r="D43" s="11" t="s">
        <v>60</v>
      </c>
      <c r="E43" s="12" t="s">
        <v>71</v>
      </c>
      <c r="F43" s="12"/>
      <c r="G43" s="11"/>
      <c r="H43" s="13">
        <f>H45</f>
        <v>0</v>
      </c>
      <c r="I43" s="13">
        <f>I45</f>
        <v>51300</v>
      </c>
      <c r="J43" s="13">
        <f>J45</f>
        <v>51300</v>
      </c>
      <c r="K43" s="20"/>
    </row>
    <row r="44" spans="2:11" ht="12.75" customHeight="1">
      <c r="B44" s="22" t="s">
        <v>158</v>
      </c>
      <c r="C44" s="11" t="s">
        <v>19</v>
      </c>
      <c r="D44" s="11" t="s">
        <v>60</v>
      </c>
      <c r="E44" s="12" t="s">
        <v>71</v>
      </c>
      <c r="F44" s="12" t="s">
        <v>147</v>
      </c>
      <c r="G44" s="11"/>
      <c r="H44" s="13">
        <f aca="true" t="shared" si="1" ref="H44:J45">H45</f>
        <v>0</v>
      </c>
      <c r="I44" s="13">
        <f t="shared" si="1"/>
        <v>51300</v>
      </c>
      <c r="J44" s="13">
        <f t="shared" si="1"/>
        <v>51300</v>
      </c>
      <c r="K44" s="20"/>
    </row>
    <row r="45" spans="2:11" ht="41.25" customHeight="1">
      <c r="B45" s="22" t="s">
        <v>966</v>
      </c>
      <c r="C45" s="11" t="s">
        <v>19</v>
      </c>
      <c r="D45" s="11" t="s">
        <v>60</v>
      </c>
      <c r="E45" s="12" t="s">
        <v>71</v>
      </c>
      <c r="F45" s="12" t="s">
        <v>967</v>
      </c>
      <c r="G45" s="11"/>
      <c r="H45" s="13">
        <f t="shared" si="1"/>
        <v>0</v>
      </c>
      <c r="I45" s="13">
        <f t="shared" si="1"/>
        <v>51300</v>
      </c>
      <c r="J45" s="13">
        <f t="shared" si="1"/>
        <v>51300</v>
      </c>
      <c r="K45" s="20"/>
    </row>
    <row r="46" spans="2:11" ht="24">
      <c r="B46" s="22" t="s">
        <v>139</v>
      </c>
      <c r="C46" s="11" t="s">
        <v>19</v>
      </c>
      <c r="D46" s="11" t="s">
        <v>60</v>
      </c>
      <c r="E46" s="12" t="s">
        <v>71</v>
      </c>
      <c r="F46" s="12" t="s">
        <v>967</v>
      </c>
      <c r="G46" s="11" t="s">
        <v>253</v>
      </c>
      <c r="H46" s="13">
        <v>0</v>
      </c>
      <c r="I46" s="13">
        <v>51300</v>
      </c>
      <c r="J46" s="13">
        <f>H46+I46</f>
        <v>51300</v>
      </c>
      <c r="K46" s="20"/>
    </row>
    <row r="47" spans="2:11" ht="12.75" customHeight="1">
      <c r="B47" s="22" t="s">
        <v>26</v>
      </c>
      <c r="C47" s="11" t="s">
        <v>19</v>
      </c>
      <c r="D47" s="11" t="s">
        <v>60</v>
      </c>
      <c r="E47" s="12" t="s">
        <v>65</v>
      </c>
      <c r="F47" s="12"/>
      <c r="G47" s="11"/>
      <c r="H47" s="13">
        <f>H49</f>
        <v>449258.8</v>
      </c>
      <c r="I47" s="13">
        <f>I49</f>
        <v>-200000</v>
      </c>
      <c r="J47" s="13">
        <f>J49</f>
        <v>249258.8</v>
      </c>
      <c r="K47" s="20"/>
    </row>
    <row r="48" spans="2:11" ht="12.75" customHeight="1">
      <c r="B48" s="22" t="s">
        <v>158</v>
      </c>
      <c r="C48" s="11" t="s">
        <v>19</v>
      </c>
      <c r="D48" s="11" t="s">
        <v>60</v>
      </c>
      <c r="E48" s="12" t="s">
        <v>65</v>
      </c>
      <c r="F48" s="12" t="s">
        <v>147</v>
      </c>
      <c r="G48" s="11"/>
      <c r="H48" s="13">
        <f aca="true" t="shared" si="2" ref="H48:J49">H49</f>
        <v>449258.8</v>
      </c>
      <c r="I48" s="13">
        <f t="shared" si="2"/>
        <v>-200000</v>
      </c>
      <c r="J48" s="13">
        <f t="shared" si="2"/>
        <v>249258.8</v>
      </c>
      <c r="K48" s="20"/>
    </row>
    <row r="49" spans="2:11" ht="12.75" customHeight="1">
      <c r="B49" s="22" t="s">
        <v>47</v>
      </c>
      <c r="C49" s="11" t="s">
        <v>19</v>
      </c>
      <c r="D49" s="11" t="s">
        <v>60</v>
      </c>
      <c r="E49" s="12" t="s">
        <v>65</v>
      </c>
      <c r="F49" s="12" t="s">
        <v>149</v>
      </c>
      <c r="G49" s="11"/>
      <c r="H49" s="13">
        <f t="shared" si="2"/>
        <v>449258.8</v>
      </c>
      <c r="I49" s="13">
        <f t="shared" si="2"/>
        <v>-200000</v>
      </c>
      <c r="J49" s="13">
        <f t="shared" si="2"/>
        <v>249258.8</v>
      </c>
      <c r="K49" s="20"/>
    </row>
    <row r="50" spans="2:11" ht="12.75">
      <c r="B50" s="22" t="s">
        <v>142</v>
      </c>
      <c r="C50" s="11" t="s">
        <v>19</v>
      </c>
      <c r="D50" s="11" t="s">
        <v>60</v>
      </c>
      <c r="E50" s="12" t="s">
        <v>65</v>
      </c>
      <c r="F50" s="12" t="s">
        <v>149</v>
      </c>
      <c r="G50" s="11">
        <v>800</v>
      </c>
      <c r="H50" s="13">
        <v>449258.8</v>
      </c>
      <c r="I50" s="13">
        <v>-200000</v>
      </c>
      <c r="J50" s="13">
        <f>H50+I50</f>
        <v>249258.8</v>
      </c>
      <c r="K50" s="20"/>
    </row>
    <row r="51" spans="2:11" ht="12.75" customHeight="1">
      <c r="B51" s="22" t="s">
        <v>27</v>
      </c>
      <c r="C51" s="11" t="s">
        <v>19</v>
      </c>
      <c r="D51" s="11" t="s">
        <v>60</v>
      </c>
      <c r="E51" s="12" t="s">
        <v>66</v>
      </c>
      <c r="F51" s="12"/>
      <c r="G51" s="11"/>
      <c r="H51" s="13">
        <f>H52+H69+H90+H112+H74+H81+H108+H85</f>
        <v>28009740.580000002</v>
      </c>
      <c r="I51" s="13">
        <f>I52+I69+I90+I112+I74+I81+I108+I85</f>
        <v>1780450.6800000002</v>
      </c>
      <c r="J51" s="13">
        <f>J52+J69+J90+J112+J74+J81+J108+J85</f>
        <v>29790191.26</v>
      </c>
      <c r="K51" s="20"/>
    </row>
    <row r="52" spans="2:11" ht="36" customHeight="1">
      <c r="B52" s="22" t="s">
        <v>410</v>
      </c>
      <c r="C52" s="11" t="s">
        <v>19</v>
      </c>
      <c r="D52" s="11" t="s">
        <v>60</v>
      </c>
      <c r="E52" s="12" t="s">
        <v>66</v>
      </c>
      <c r="F52" s="11" t="s">
        <v>342</v>
      </c>
      <c r="G52" s="11"/>
      <c r="H52" s="13">
        <f>H53</f>
        <v>1132767.52</v>
      </c>
      <c r="I52" s="13">
        <f>I53</f>
        <v>68000</v>
      </c>
      <c r="J52" s="13">
        <f>J53</f>
        <v>1200767.52</v>
      </c>
      <c r="K52" s="20"/>
    </row>
    <row r="53" spans="2:11" ht="27" customHeight="1">
      <c r="B53" s="22" t="s">
        <v>557</v>
      </c>
      <c r="C53" s="11" t="s">
        <v>19</v>
      </c>
      <c r="D53" s="11" t="s">
        <v>60</v>
      </c>
      <c r="E53" s="12" t="s">
        <v>66</v>
      </c>
      <c r="F53" s="11" t="s">
        <v>343</v>
      </c>
      <c r="G53" s="11"/>
      <c r="H53" s="13">
        <f>H54+H57+H66</f>
        <v>1132767.52</v>
      </c>
      <c r="I53" s="13">
        <f>I54+I57+I66</f>
        <v>68000</v>
      </c>
      <c r="J53" s="13">
        <f>J54+J57+J66</f>
        <v>1200767.52</v>
      </c>
      <c r="K53" s="20"/>
    </row>
    <row r="54" spans="2:11" ht="64.5" customHeight="1">
      <c r="B54" s="23" t="s">
        <v>900</v>
      </c>
      <c r="C54" s="11" t="s">
        <v>19</v>
      </c>
      <c r="D54" s="11" t="s">
        <v>60</v>
      </c>
      <c r="E54" s="12" t="s">
        <v>66</v>
      </c>
      <c r="F54" s="11" t="s">
        <v>474</v>
      </c>
      <c r="G54" s="11"/>
      <c r="H54" s="13">
        <f aca="true" t="shared" si="3" ref="H54:J55">H55</f>
        <v>240000</v>
      </c>
      <c r="I54" s="13">
        <f t="shared" si="3"/>
        <v>0</v>
      </c>
      <c r="J54" s="13">
        <f t="shared" si="3"/>
        <v>240000</v>
      </c>
      <c r="K54" s="20"/>
    </row>
    <row r="55" spans="2:11" ht="24">
      <c r="B55" s="22" t="s">
        <v>139</v>
      </c>
      <c r="C55" s="11" t="s">
        <v>19</v>
      </c>
      <c r="D55" s="11" t="s">
        <v>60</v>
      </c>
      <c r="E55" s="12" t="s">
        <v>66</v>
      </c>
      <c r="F55" s="11" t="s">
        <v>474</v>
      </c>
      <c r="G55" s="11"/>
      <c r="H55" s="13">
        <f t="shared" si="3"/>
        <v>240000</v>
      </c>
      <c r="I55" s="13">
        <f t="shared" si="3"/>
        <v>0</v>
      </c>
      <c r="J55" s="13">
        <f t="shared" si="3"/>
        <v>240000</v>
      </c>
      <c r="K55" s="20"/>
    </row>
    <row r="56" spans="2:11" ht="24">
      <c r="B56" s="22" t="s">
        <v>829</v>
      </c>
      <c r="C56" s="11" t="s">
        <v>19</v>
      </c>
      <c r="D56" s="11" t="s">
        <v>60</v>
      </c>
      <c r="E56" s="12" t="s">
        <v>66</v>
      </c>
      <c r="F56" s="11" t="s">
        <v>828</v>
      </c>
      <c r="G56" s="11" t="s">
        <v>253</v>
      </c>
      <c r="H56" s="13">
        <v>240000</v>
      </c>
      <c r="I56" s="13">
        <v>0</v>
      </c>
      <c r="J56" s="13">
        <f>H56+I56</f>
        <v>240000</v>
      </c>
      <c r="K56" s="20"/>
    </row>
    <row r="57" spans="2:11" ht="28.5" customHeight="1">
      <c r="B57" s="23" t="s">
        <v>433</v>
      </c>
      <c r="C57" s="11" t="s">
        <v>19</v>
      </c>
      <c r="D57" s="11" t="s">
        <v>60</v>
      </c>
      <c r="E57" s="12" t="s">
        <v>66</v>
      </c>
      <c r="F57" s="11" t="s">
        <v>344</v>
      </c>
      <c r="G57" s="11"/>
      <c r="H57" s="13">
        <f>H58+H61+H64</f>
        <v>634800</v>
      </c>
      <c r="I57" s="13">
        <f>I58+I61+I64</f>
        <v>68000</v>
      </c>
      <c r="J57" s="13">
        <f>J58+J61+J64</f>
        <v>702800</v>
      </c>
      <c r="K57" s="20"/>
    </row>
    <row r="58" spans="2:11" ht="24" customHeight="1">
      <c r="B58" s="23" t="s">
        <v>200</v>
      </c>
      <c r="C58" s="11" t="s">
        <v>19</v>
      </c>
      <c r="D58" s="11" t="s">
        <v>60</v>
      </c>
      <c r="E58" s="12" t="s">
        <v>66</v>
      </c>
      <c r="F58" s="11" t="s">
        <v>475</v>
      </c>
      <c r="G58" s="11"/>
      <c r="H58" s="13">
        <f>H59+H60</f>
        <v>304000</v>
      </c>
      <c r="I58" s="13">
        <f>I59+I60</f>
        <v>68000</v>
      </c>
      <c r="J58" s="13">
        <f>J59+J60</f>
        <v>372000</v>
      </c>
      <c r="K58" s="20"/>
    </row>
    <row r="59" spans="2:11" ht="24">
      <c r="B59" s="22" t="s">
        <v>139</v>
      </c>
      <c r="C59" s="11" t="s">
        <v>19</v>
      </c>
      <c r="D59" s="11" t="s">
        <v>60</v>
      </c>
      <c r="E59" s="12" t="s">
        <v>66</v>
      </c>
      <c r="F59" s="11" t="s">
        <v>475</v>
      </c>
      <c r="G59" s="11" t="s">
        <v>253</v>
      </c>
      <c r="H59" s="13">
        <v>104000</v>
      </c>
      <c r="I59" s="13">
        <v>25000</v>
      </c>
      <c r="J59" s="13">
        <f>H59+I59</f>
        <v>129000</v>
      </c>
      <c r="K59" s="20"/>
    </row>
    <row r="60" spans="2:11" ht="12.75">
      <c r="B60" s="22" t="s">
        <v>142</v>
      </c>
      <c r="C60" s="11" t="s">
        <v>19</v>
      </c>
      <c r="D60" s="11" t="s">
        <v>60</v>
      </c>
      <c r="E60" s="12" t="s">
        <v>66</v>
      </c>
      <c r="F60" s="11" t="s">
        <v>475</v>
      </c>
      <c r="G60" s="11" t="s">
        <v>250</v>
      </c>
      <c r="H60" s="13">
        <v>200000</v>
      </c>
      <c r="I60" s="13">
        <v>43000</v>
      </c>
      <c r="J60" s="13">
        <f>H60+I60</f>
        <v>243000</v>
      </c>
      <c r="K60" s="20"/>
    </row>
    <row r="61" spans="2:11" ht="36" customHeight="1">
      <c r="B61" s="22" t="s">
        <v>713</v>
      </c>
      <c r="C61" s="11" t="s">
        <v>19</v>
      </c>
      <c r="D61" s="11" t="s">
        <v>60</v>
      </c>
      <c r="E61" s="12" t="s">
        <v>66</v>
      </c>
      <c r="F61" s="11" t="s">
        <v>712</v>
      </c>
      <c r="G61" s="11"/>
      <c r="H61" s="13">
        <f>H62+H63</f>
        <v>120800</v>
      </c>
      <c r="I61" s="13">
        <f>I62+I63</f>
        <v>0</v>
      </c>
      <c r="J61" s="13">
        <f>J62+J63</f>
        <v>120800</v>
      </c>
      <c r="K61" s="20"/>
    </row>
    <row r="62" spans="2:11" ht="24">
      <c r="B62" s="22" t="s">
        <v>139</v>
      </c>
      <c r="C62" s="11" t="s">
        <v>19</v>
      </c>
      <c r="D62" s="11" t="s">
        <v>60</v>
      </c>
      <c r="E62" s="12" t="s">
        <v>66</v>
      </c>
      <c r="F62" s="11" t="s">
        <v>712</v>
      </c>
      <c r="G62" s="11" t="s">
        <v>253</v>
      </c>
      <c r="H62" s="13">
        <v>96800</v>
      </c>
      <c r="I62" s="13">
        <v>0</v>
      </c>
      <c r="J62" s="13">
        <f>H62+I62</f>
        <v>96800</v>
      </c>
      <c r="K62" s="20"/>
    </row>
    <row r="63" spans="2:11" ht="12.75">
      <c r="B63" s="22" t="s">
        <v>144</v>
      </c>
      <c r="C63" s="11" t="s">
        <v>19</v>
      </c>
      <c r="D63" s="11" t="s">
        <v>60</v>
      </c>
      <c r="E63" s="12" t="s">
        <v>66</v>
      </c>
      <c r="F63" s="11" t="s">
        <v>712</v>
      </c>
      <c r="G63" s="11" t="s">
        <v>266</v>
      </c>
      <c r="H63" s="13">
        <v>24000</v>
      </c>
      <c r="I63" s="13">
        <v>0</v>
      </c>
      <c r="J63" s="13">
        <f>H63+I63</f>
        <v>24000</v>
      </c>
      <c r="K63" s="20"/>
    </row>
    <row r="64" spans="2:11" ht="12.75">
      <c r="B64" s="22" t="s">
        <v>912</v>
      </c>
      <c r="C64" s="11" t="s">
        <v>19</v>
      </c>
      <c r="D64" s="11" t="s">
        <v>60</v>
      </c>
      <c r="E64" s="12" t="s">
        <v>66</v>
      </c>
      <c r="F64" s="11" t="s">
        <v>911</v>
      </c>
      <c r="G64" s="11"/>
      <c r="H64" s="13">
        <f>H65</f>
        <v>210000</v>
      </c>
      <c r="I64" s="13">
        <f>I65</f>
        <v>0</v>
      </c>
      <c r="J64" s="13">
        <f>J65</f>
        <v>210000</v>
      </c>
      <c r="K64" s="20"/>
    </row>
    <row r="65" spans="2:11" ht="24">
      <c r="B65" s="22" t="s">
        <v>139</v>
      </c>
      <c r="C65" s="11" t="s">
        <v>19</v>
      </c>
      <c r="D65" s="11" t="s">
        <v>60</v>
      </c>
      <c r="E65" s="12" t="s">
        <v>66</v>
      </c>
      <c r="F65" s="11" t="s">
        <v>911</v>
      </c>
      <c r="G65" s="11" t="s">
        <v>253</v>
      </c>
      <c r="H65" s="13">
        <v>210000</v>
      </c>
      <c r="I65" s="13">
        <v>0</v>
      </c>
      <c r="J65" s="13">
        <f>H65+I65</f>
        <v>210000</v>
      </c>
      <c r="K65" s="20"/>
    </row>
    <row r="66" spans="2:11" ht="24" customHeight="1">
      <c r="B66" s="22" t="s">
        <v>751</v>
      </c>
      <c r="C66" s="11" t="s">
        <v>19</v>
      </c>
      <c r="D66" s="11" t="s">
        <v>60</v>
      </c>
      <c r="E66" s="12" t="s">
        <v>66</v>
      </c>
      <c r="F66" s="11" t="s">
        <v>749</v>
      </c>
      <c r="G66" s="11"/>
      <c r="H66" s="13">
        <f aca="true" t="shared" si="4" ref="H66:J67">H67</f>
        <v>257967.52</v>
      </c>
      <c r="I66" s="13">
        <f t="shared" si="4"/>
        <v>0</v>
      </c>
      <c r="J66" s="13">
        <f t="shared" si="4"/>
        <v>257967.52</v>
      </c>
      <c r="K66" s="20"/>
    </row>
    <row r="67" spans="2:11" ht="24" customHeight="1">
      <c r="B67" s="22" t="s">
        <v>752</v>
      </c>
      <c r="C67" s="11" t="s">
        <v>19</v>
      </c>
      <c r="D67" s="11" t="s">
        <v>60</v>
      </c>
      <c r="E67" s="12" t="s">
        <v>66</v>
      </c>
      <c r="F67" s="11" t="s">
        <v>750</v>
      </c>
      <c r="G67" s="11"/>
      <c r="H67" s="13">
        <f t="shared" si="4"/>
        <v>257967.52</v>
      </c>
      <c r="I67" s="13">
        <f t="shared" si="4"/>
        <v>0</v>
      </c>
      <c r="J67" s="13">
        <f t="shared" si="4"/>
        <v>257967.52</v>
      </c>
      <c r="K67" s="20"/>
    </row>
    <row r="68" spans="2:11" ht="24">
      <c r="B68" s="22" t="s">
        <v>139</v>
      </c>
      <c r="C68" s="11" t="s">
        <v>19</v>
      </c>
      <c r="D68" s="11" t="s">
        <v>60</v>
      </c>
      <c r="E68" s="12" t="s">
        <v>66</v>
      </c>
      <c r="F68" s="11" t="s">
        <v>750</v>
      </c>
      <c r="G68" s="11" t="s">
        <v>253</v>
      </c>
      <c r="H68" s="13">
        <v>257967.52</v>
      </c>
      <c r="I68" s="13">
        <v>0</v>
      </c>
      <c r="J68" s="13">
        <f>H68+I68</f>
        <v>257967.52</v>
      </c>
      <c r="K68" s="20"/>
    </row>
    <row r="69" spans="2:11" ht="40.5" customHeight="1">
      <c r="B69" s="23" t="s">
        <v>558</v>
      </c>
      <c r="C69" s="11" t="s">
        <v>19</v>
      </c>
      <c r="D69" s="11" t="s">
        <v>60</v>
      </c>
      <c r="E69" s="12" t="s">
        <v>66</v>
      </c>
      <c r="F69" s="11" t="s">
        <v>479</v>
      </c>
      <c r="G69" s="11"/>
      <c r="H69" s="13">
        <f aca="true" t="shared" si="5" ref="H69:J72">H70</f>
        <v>10102.04</v>
      </c>
      <c r="I69" s="13">
        <f t="shared" si="5"/>
        <v>0</v>
      </c>
      <c r="J69" s="13">
        <f t="shared" si="5"/>
        <v>10102.04</v>
      </c>
      <c r="K69" s="20"/>
    </row>
    <row r="70" spans="2:11" ht="12.75" customHeight="1">
      <c r="B70" s="23" t="s">
        <v>559</v>
      </c>
      <c r="C70" s="11" t="s">
        <v>19</v>
      </c>
      <c r="D70" s="11" t="s">
        <v>60</v>
      </c>
      <c r="E70" s="12" t="s">
        <v>66</v>
      </c>
      <c r="F70" s="11" t="s">
        <v>478</v>
      </c>
      <c r="G70" s="11"/>
      <c r="H70" s="13">
        <f t="shared" si="5"/>
        <v>10102.04</v>
      </c>
      <c r="I70" s="13">
        <f t="shared" si="5"/>
        <v>0</v>
      </c>
      <c r="J70" s="13">
        <f t="shared" si="5"/>
        <v>10102.04</v>
      </c>
      <c r="K70" s="20"/>
    </row>
    <row r="71" spans="2:11" ht="12.75" customHeight="1">
      <c r="B71" s="23" t="s">
        <v>560</v>
      </c>
      <c r="C71" s="11" t="s">
        <v>19</v>
      </c>
      <c r="D71" s="11" t="s">
        <v>60</v>
      </c>
      <c r="E71" s="12" t="s">
        <v>66</v>
      </c>
      <c r="F71" s="11" t="s">
        <v>127</v>
      </c>
      <c r="G71" s="11"/>
      <c r="H71" s="13">
        <f t="shared" si="5"/>
        <v>10102.04</v>
      </c>
      <c r="I71" s="13">
        <f t="shared" si="5"/>
        <v>0</v>
      </c>
      <c r="J71" s="13">
        <f t="shared" si="5"/>
        <v>10102.04</v>
      </c>
      <c r="K71" s="20"/>
    </row>
    <row r="72" spans="2:11" ht="36" customHeight="1">
      <c r="B72" s="23" t="s">
        <v>198</v>
      </c>
      <c r="C72" s="11" t="s">
        <v>19</v>
      </c>
      <c r="D72" s="11" t="s">
        <v>60</v>
      </c>
      <c r="E72" s="12" t="s">
        <v>66</v>
      </c>
      <c r="F72" s="11" t="s">
        <v>477</v>
      </c>
      <c r="G72" s="11"/>
      <c r="H72" s="13">
        <f t="shared" si="5"/>
        <v>10102.04</v>
      </c>
      <c r="I72" s="13">
        <f t="shared" si="5"/>
        <v>0</v>
      </c>
      <c r="J72" s="13">
        <f t="shared" si="5"/>
        <v>10102.04</v>
      </c>
      <c r="K72" s="20"/>
    </row>
    <row r="73" spans="2:11" ht="12.75">
      <c r="B73" s="22" t="s">
        <v>144</v>
      </c>
      <c r="C73" s="11" t="s">
        <v>19</v>
      </c>
      <c r="D73" s="11" t="s">
        <v>60</v>
      </c>
      <c r="E73" s="12" t="s">
        <v>66</v>
      </c>
      <c r="F73" s="11" t="s">
        <v>477</v>
      </c>
      <c r="G73" s="11" t="s">
        <v>266</v>
      </c>
      <c r="H73" s="13">
        <v>10102.04</v>
      </c>
      <c r="I73" s="13">
        <v>0</v>
      </c>
      <c r="J73" s="13">
        <f>H73+I73</f>
        <v>10102.04</v>
      </c>
      <c r="K73" s="20"/>
    </row>
    <row r="74" spans="2:11" ht="36" customHeight="1">
      <c r="B74" s="22" t="s">
        <v>643</v>
      </c>
      <c r="C74" s="11" t="s">
        <v>19</v>
      </c>
      <c r="D74" s="11" t="s">
        <v>60</v>
      </c>
      <c r="E74" s="12" t="s">
        <v>66</v>
      </c>
      <c r="F74" s="11" t="s">
        <v>347</v>
      </c>
      <c r="G74" s="11"/>
      <c r="H74" s="13">
        <f aca="true" t="shared" si="6" ref="H74:J76">H75</f>
        <v>2535327</v>
      </c>
      <c r="I74" s="13">
        <f t="shared" si="6"/>
        <v>-670150</v>
      </c>
      <c r="J74" s="13">
        <f t="shared" si="6"/>
        <v>1865177</v>
      </c>
      <c r="K74" s="20"/>
    </row>
    <row r="75" spans="2:11" ht="48" customHeight="1">
      <c r="B75" s="22" t="s">
        <v>718</v>
      </c>
      <c r="C75" s="11" t="s">
        <v>19</v>
      </c>
      <c r="D75" s="11" t="s">
        <v>60</v>
      </c>
      <c r="E75" s="12" t="s">
        <v>66</v>
      </c>
      <c r="F75" s="11" t="s">
        <v>331</v>
      </c>
      <c r="G75" s="11"/>
      <c r="H75" s="13">
        <f t="shared" si="6"/>
        <v>2535327</v>
      </c>
      <c r="I75" s="13">
        <f t="shared" si="6"/>
        <v>-670150</v>
      </c>
      <c r="J75" s="13">
        <f t="shared" si="6"/>
        <v>1865177</v>
      </c>
      <c r="K75" s="20"/>
    </row>
    <row r="76" spans="2:11" ht="36" customHeight="1">
      <c r="B76" s="22" t="s">
        <v>716</v>
      </c>
      <c r="C76" s="11" t="s">
        <v>19</v>
      </c>
      <c r="D76" s="11" t="s">
        <v>60</v>
      </c>
      <c r="E76" s="11" t="s">
        <v>66</v>
      </c>
      <c r="F76" s="11" t="s">
        <v>715</v>
      </c>
      <c r="G76" s="11"/>
      <c r="H76" s="13">
        <f t="shared" si="6"/>
        <v>2535327</v>
      </c>
      <c r="I76" s="13">
        <f t="shared" si="6"/>
        <v>-670150</v>
      </c>
      <c r="J76" s="13">
        <f t="shared" si="6"/>
        <v>1865177</v>
      </c>
      <c r="K76" s="20"/>
    </row>
    <row r="77" spans="2:11" ht="24" customHeight="1">
      <c r="B77" s="22" t="s">
        <v>717</v>
      </c>
      <c r="C77" s="11" t="s">
        <v>19</v>
      </c>
      <c r="D77" s="11" t="s">
        <v>60</v>
      </c>
      <c r="E77" s="11" t="s">
        <v>66</v>
      </c>
      <c r="F77" s="11" t="s">
        <v>714</v>
      </c>
      <c r="G77" s="11"/>
      <c r="H77" s="13">
        <f>H78+H79+H80</f>
        <v>2535327</v>
      </c>
      <c r="I77" s="13">
        <f>I78+I79+I80</f>
        <v>-670150</v>
      </c>
      <c r="J77" s="13">
        <f>J78+J79+J80</f>
        <v>1865177</v>
      </c>
      <c r="K77" s="20"/>
    </row>
    <row r="78" spans="2:11" ht="60">
      <c r="B78" s="22" t="s">
        <v>138</v>
      </c>
      <c r="C78" s="11" t="s">
        <v>19</v>
      </c>
      <c r="D78" s="11" t="s">
        <v>60</v>
      </c>
      <c r="E78" s="11" t="s">
        <v>66</v>
      </c>
      <c r="F78" s="11" t="s">
        <v>714</v>
      </c>
      <c r="G78" s="11" t="s">
        <v>116</v>
      </c>
      <c r="H78" s="13">
        <v>2403285</v>
      </c>
      <c r="I78" s="13">
        <f>-532900-6200-155103.9</f>
        <v>-694203.9</v>
      </c>
      <c r="J78" s="13">
        <f>H78+I78</f>
        <v>1709081.1</v>
      </c>
      <c r="K78" s="20"/>
    </row>
    <row r="79" spans="2:11" ht="24">
      <c r="B79" s="22" t="s">
        <v>139</v>
      </c>
      <c r="C79" s="11" t="s">
        <v>19</v>
      </c>
      <c r="D79" s="11" t="s">
        <v>60</v>
      </c>
      <c r="E79" s="11" t="s">
        <v>66</v>
      </c>
      <c r="F79" s="11" t="s">
        <v>714</v>
      </c>
      <c r="G79" s="11" t="s">
        <v>253</v>
      </c>
      <c r="H79" s="13">
        <v>131000</v>
      </c>
      <c r="I79" s="13">
        <f>-5000+22853.9</f>
        <v>17853.9</v>
      </c>
      <c r="J79" s="13">
        <f>H79+I79</f>
        <v>148853.9</v>
      </c>
      <c r="K79" s="20"/>
    </row>
    <row r="80" spans="2:11" ht="12.75">
      <c r="B80" s="22" t="s">
        <v>142</v>
      </c>
      <c r="C80" s="11" t="s">
        <v>19</v>
      </c>
      <c r="D80" s="11" t="s">
        <v>60</v>
      </c>
      <c r="E80" s="11" t="s">
        <v>66</v>
      </c>
      <c r="F80" s="11" t="s">
        <v>714</v>
      </c>
      <c r="G80" s="11" t="s">
        <v>250</v>
      </c>
      <c r="H80" s="13">
        <v>1042</v>
      </c>
      <c r="I80" s="13">
        <v>6200</v>
      </c>
      <c r="J80" s="13">
        <f>H80+I80</f>
        <v>7242</v>
      </c>
      <c r="K80" s="20"/>
    </row>
    <row r="81" spans="2:11" ht="24" customHeight="1" hidden="1">
      <c r="B81" s="22" t="s">
        <v>692</v>
      </c>
      <c r="C81" s="11" t="s">
        <v>19</v>
      </c>
      <c r="D81" s="11" t="s">
        <v>60</v>
      </c>
      <c r="E81" s="11" t="s">
        <v>66</v>
      </c>
      <c r="F81" s="11" t="s">
        <v>686</v>
      </c>
      <c r="G81" s="11"/>
      <c r="H81" s="13">
        <f aca="true" t="shared" si="7" ref="H81:J83">H82</f>
        <v>0</v>
      </c>
      <c r="I81" s="13">
        <f t="shared" si="7"/>
        <v>0</v>
      </c>
      <c r="J81" s="13">
        <f t="shared" si="7"/>
        <v>0</v>
      </c>
      <c r="K81" s="20"/>
    </row>
    <row r="82" spans="2:11" ht="12.75" customHeight="1" hidden="1">
      <c r="B82" s="22" t="s">
        <v>693</v>
      </c>
      <c r="C82" s="11" t="s">
        <v>19</v>
      </c>
      <c r="D82" s="11" t="s">
        <v>60</v>
      </c>
      <c r="E82" s="11" t="s">
        <v>66</v>
      </c>
      <c r="F82" s="11" t="s">
        <v>687</v>
      </c>
      <c r="G82" s="11"/>
      <c r="H82" s="13">
        <f t="shared" si="7"/>
        <v>0</v>
      </c>
      <c r="I82" s="13">
        <f t="shared" si="7"/>
        <v>0</v>
      </c>
      <c r="J82" s="13">
        <f t="shared" si="7"/>
        <v>0</v>
      </c>
      <c r="K82" s="20"/>
    </row>
    <row r="83" spans="2:11" ht="48.75" customHeight="1" hidden="1">
      <c r="B83" s="22" t="s">
        <v>694</v>
      </c>
      <c r="C83" s="11" t="s">
        <v>19</v>
      </c>
      <c r="D83" s="11" t="s">
        <v>60</v>
      </c>
      <c r="E83" s="11" t="s">
        <v>66</v>
      </c>
      <c r="F83" s="11" t="s">
        <v>123</v>
      </c>
      <c r="G83" s="11"/>
      <c r="H83" s="13">
        <f t="shared" si="7"/>
        <v>0</v>
      </c>
      <c r="I83" s="13">
        <f t="shared" si="7"/>
        <v>0</v>
      </c>
      <c r="J83" s="13">
        <f t="shared" si="7"/>
        <v>0</v>
      </c>
      <c r="K83" s="20"/>
    </row>
    <row r="84" spans="2:11" ht="24" hidden="1">
      <c r="B84" s="22" t="s">
        <v>139</v>
      </c>
      <c r="C84" s="11" t="s">
        <v>19</v>
      </c>
      <c r="D84" s="11" t="s">
        <v>60</v>
      </c>
      <c r="E84" s="11" t="s">
        <v>66</v>
      </c>
      <c r="F84" s="11" t="s">
        <v>123</v>
      </c>
      <c r="G84" s="11" t="s">
        <v>253</v>
      </c>
      <c r="H84" s="13">
        <v>0</v>
      </c>
      <c r="I84" s="13">
        <v>0</v>
      </c>
      <c r="J84" s="13">
        <f aca="true" t="shared" si="8" ref="J84:J89">H84+I84</f>
        <v>0</v>
      </c>
      <c r="K84" s="20"/>
    </row>
    <row r="85" spans="2:11" ht="48">
      <c r="B85" s="22" t="s">
        <v>611</v>
      </c>
      <c r="C85" s="11" t="s">
        <v>19</v>
      </c>
      <c r="D85" s="11" t="s">
        <v>60</v>
      </c>
      <c r="E85" s="11" t="s">
        <v>66</v>
      </c>
      <c r="F85" s="11" t="s">
        <v>484</v>
      </c>
      <c r="G85" s="11"/>
      <c r="H85" s="13">
        <f aca="true" t="shared" si="9" ref="H85:I88">H86</f>
        <v>0</v>
      </c>
      <c r="I85" s="13">
        <f t="shared" si="9"/>
        <v>8000</v>
      </c>
      <c r="J85" s="13">
        <f t="shared" si="8"/>
        <v>8000</v>
      </c>
      <c r="K85" s="20"/>
    </row>
    <row r="86" spans="2:11" ht="12.75">
      <c r="B86" s="22" t="s">
        <v>968</v>
      </c>
      <c r="C86" s="11" t="s">
        <v>19</v>
      </c>
      <c r="D86" s="11" t="s">
        <v>60</v>
      </c>
      <c r="E86" s="11" t="s">
        <v>66</v>
      </c>
      <c r="F86" s="11" t="s">
        <v>971</v>
      </c>
      <c r="G86" s="11"/>
      <c r="H86" s="13">
        <f t="shared" si="9"/>
        <v>0</v>
      </c>
      <c r="I86" s="13">
        <f t="shared" si="9"/>
        <v>8000</v>
      </c>
      <c r="J86" s="13">
        <f t="shared" si="8"/>
        <v>8000</v>
      </c>
      <c r="K86" s="20"/>
    </row>
    <row r="87" spans="2:11" ht="24">
      <c r="B87" s="22" t="s">
        <v>969</v>
      </c>
      <c r="C87" s="11" t="s">
        <v>19</v>
      </c>
      <c r="D87" s="11" t="s">
        <v>60</v>
      </c>
      <c r="E87" s="11" t="s">
        <v>66</v>
      </c>
      <c r="F87" s="11" t="s">
        <v>972</v>
      </c>
      <c r="G87" s="11"/>
      <c r="H87" s="13">
        <f t="shared" si="9"/>
        <v>0</v>
      </c>
      <c r="I87" s="13">
        <f t="shared" si="9"/>
        <v>8000</v>
      </c>
      <c r="J87" s="13">
        <f t="shared" si="8"/>
        <v>8000</v>
      </c>
      <c r="K87" s="20"/>
    </row>
    <row r="88" spans="2:11" ht="24">
      <c r="B88" s="22" t="s">
        <v>970</v>
      </c>
      <c r="C88" s="11" t="s">
        <v>19</v>
      </c>
      <c r="D88" s="11" t="s">
        <v>60</v>
      </c>
      <c r="E88" s="11" t="s">
        <v>66</v>
      </c>
      <c r="F88" s="11" t="s">
        <v>973</v>
      </c>
      <c r="G88" s="11"/>
      <c r="H88" s="13">
        <f t="shared" si="9"/>
        <v>0</v>
      </c>
      <c r="I88" s="13">
        <f t="shared" si="9"/>
        <v>8000</v>
      </c>
      <c r="J88" s="13">
        <f t="shared" si="8"/>
        <v>8000</v>
      </c>
      <c r="K88" s="20"/>
    </row>
    <row r="89" spans="2:11" ht="24">
      <c r="B89" s="22" t="s">
        <v>139</v>
      </c>
      <c r="C89" s="11" t="s">
        <v>19</v>
      </c>
      <c r="D89" s="11" t="s">
        <v>60</v>
      </c>
      <c r="E89" s="11" t="s">
        <v>66</v>
      </c>
      <c r="F89" s="11" t="s">
        <v>973</v>
      </c>
      <c r="G89" s="11" t="s">
        <v>253</v>
      </c>
      <c r="H89" s="13">
        <v>0</v>
      </c>
      <c r="I89" s="13">
        <v>8000</v>
      </c>
      <c r="J89" s="13">
        <f t="shared" si="8"/>
        <v>8000</v>
      </c>
      <c r="K89" s="20"/>
    </row>
    <row r="90" spans="2:11" ht="36" customHeight="1">
      <c r="B90" s="22" t="s">
        <v>404</v>
      </c>
      <c r="C90" s="11" t="s">
        <v>19</v>
      </c>
      <c r="D90" s="11" t="s">
        <v>60</v>
      </c>
      <c r="E90" s="12" t="s">
        <v>66</v>
      </c>
      <c r="F90" s="12" t="s">
        <v>348</v>
      </c>
      <c r="G90" s="11"/>
      <c r="H90" s="13">
        <f>H100+H91</f>
        <v>22885424.020000003</v>
      </c>
      <c r="I90" s="13">
        <f>I100+I91</f>
        <v>2374600.68</v>
      </c>
      <c r="J90" s="13">
        <f>J100+J91</f>
        <v>25260024.700000003</v>
      </c>
      <c r="K90" s="20"/>
    </row>
    <row r="91" spans="2:11" ht="24" customHeight="1">
      <c r="B91" s="22" t="s">
        <v>601</v>
      </c>
      <c r="C91" s="11" t="s">
        <v>19</v>
      </c>
      <c r="D91" s="11" t="s">
        <v>60</v>
      </c>
      <c r="E91" s="12" t="s">
        <v>66</v>
      </c>
      <c r="F91" s="12" t="s">
        <v>598</v>
      </c>
      <c r="G91" s="11"/>
      <c r="H91" s="13">
        <f>H92</f>
        <v>608566.6</v>
      </c>
      <c r="I91" s="13">
        <f>I92</f>
        <v>0</v>
      </c>
      <c r="J91" s="13">
        <f>J92</f>
        <v>608566.6</v>
      </c>
      <c r="K91" s="20"/>
    </row>
    <row r="92" spans="2:11" ht="24" customHeight="1">
      <c r="B92" s="22" t="s">
        <v>602</v>
      </c>
      <c r="C92" s="11" t="s">
        <v>19</v>
      </c>
      <c r="D92" s="11" t="s">
        <v>60</v>
      </c>
      <c r="E92" s="12" t="s">
        <v>66</v>
      </c>
      <c r="F92" s="12" t="s">
        <v>599</v>
      </c>
      <c r="G92" s="11"/>
      <c r="H92" s="13">
        <f>H96+H93+H98</f>
        <v>608566.6</v>
      </c>
      <c r="I92" s="13">
        <f>I96+I93+I98</f>
        <v>0</v>
      </c>
      <c r="J92" s="13">
        <f>J96+J93+J98</f>
        <v>608566.6</v>
      </c>
      <c r="K92" s="20"/>
    </row>
    <row r="93" spans="2:11" ht="15" customHeight="1">
      <c r="B93" s="22" t="s">
        <v>623</v>
      </c>
      <c r="C93" s="11" t="s">
        <v>19</v>
      </c>
      <c r="D93" s="11" t="s">
        <v>60</v>
      </c>
      <c r="E93" s="12" t="s">
        <v>66</v>
      </c>
      <c r="F93" s="12" t="s">
        <v>621</v>
      </c>
      <c r="G93" s="11"/>
      <c r="H93" s="13">
        <f>H94+H95</f>
        <v>353700</v>
      </c>
      <c r="I93" s="13">
        <f>I94+I95</f>
        <v>0</v>
      </c>
      <c r="J93" s="13">
        <f>J94+J95</f>
        <v>353700</v>
      </c>
      <c r="K93" s="20"/>
    </row>
    <row r="94" spans="2:11" ht="24" hidden="1">
      <c r="B94" s="22" t="s">
        <v>139</v>
      </c>
      <c r="C94" s="11" t="s">
        <v>19</v>
      </c>
      <c r="D94" s="11" t="s">
        <v>60</v>
      </c>
      <c r="E94" s="12" t="s">
        <v>66</v>
      </c>
      <c r="F94" s="12" t="s">
        <v>621</v>
      </c>
      <c r="G94" s="11" t="s">
        <v>253</v>
      </c>
      <c r="H94" s="13">
        <v>0</v>
      </c>
      <c r="I94" s="13">
        <v>0</v>
      </c>
      <c r="J94" s="13">
        <f>H94+I94</f>
        <v>0</v>
      </c>
      <c r="K94" s="20"/>
    </row>
    <row r="95" spans="2:11" ht="24">
      <c r="B95" s="22" t="s">
        <v>145</v>
      </c>
      <c r="C95" s="11" t="s">
        <v>19</v>
      </c>
      <c r="D95" s="11" t="s">
        <v>60</v>
      </c>
      <c r="E95" s="12" t="s">
        <v>66</v>
      </c>
      <c r="F95" s="12" t="s">
        <v>621</v>
      </c>
      <c r="G95" s="11" t="s">
        <v>270</v>
      </c>
      <c r="H95" s="13">
        <v>353700</v>
      </c>
      <c r="I95" s="13">
        <v>0</v>
      </c>
      <c r="J95" s="13">
        <f>H95+I95</f>
        <v>353700</v>
      </c>
      <c r="K95" s="20"/>
    </row>
    <row r="96" spans="2:11" ht="12.75" customHeight="1">
      <c r="B96" s="22" t="s">
        <v>603</v>
      </c>
      <c r="C96" s="11" t="s">
        <v>19</v>
      </c>
      <c r="D96" s="11" t="s">
        <v>60</v>
      </c>
      <c r="E96" s="12" t="s">
        <v>66</v>
      </c>
      <c r="F96" s="12" t="s">
        <v>600</v>
      </c>
      <c r="G96" s="11"/>
      <c r="H96" s="13">
        <f>H97</f>
        <v>30000</v>
      </c>
      <c r="I96" s="13">
        <f>I97</f>
        <v>0</v>
      </c>
      <c r="J96" s="13">
        <f>J97</f>
        <v>30000</v>
      </c>
      <c r="K96" s="20"/>
    </row>
    <row r="97" spans="2:11" ht="24">
      <c r="B97" s="22" t="s">
        <v>139</v>
      </c>
      <c r="C97" s="11" t="s">
        <v>19</v>
      </c>
      <c r="D97" s="11" t="s">
        <v>60</v>
      </c>
      <c r="E97" s="12" t="s">
        <v>66</v>
      </c>
      <c r="F97" s="12" t="s">
        <v>600</v>
      </c>
      <c r="G97" s="11" t="s">
        <v>253</v>
      </c>
      <c r="H97" s="13">
        <v>30000</v>
      </c>
      <c r="I97" s="13">
        <v>0</v>
      </c>
      <c r="J97" s="13">
        <f>H97+I97</f>
        <v>30000</v>
      </c>
      <c r="K97" s="20"/>
    </row>
    <row r="98" spans="2:11" ht="20.25" customHeight="1">
      <c r="B98" s="22" t="s">
        <v>293</v>
      </c>
      <c r="C98" s="11" t="s">
        <v>19</v>
      </c>
      <c r="D98" s="11" t="s">
        <v>60</v>
      </c>
      <c r="E98" s="12" t="s">
        <v>66</v>
      </c>
      <c r="F98" s="12" t="s">
        <v>805</v>
      </c>
      <c r="G98" s="11"/>
      <c r="H98" s="13">
        <f>H99</f>
        <v>224866.6</v>
      </c>
      <c r="I98" s="13">
        <f>I99</f>
        <v>0</v>
      </c>
      <c r="J98" s="13">
        <f>J99</f>
        <v>224866.6</v>
      </c>
      <c r="K98" s="20"/>
    </row>
    <row r="99" spans="2:11" ht="24.75" customHeight="1">
      <c r="B99" s="22" t="s">
        <v>139</v>
      </c>
      <c r="C99" s="11" t="s">
        <v>19</v>
      </c>
      <c r="D99" s="11" t="s">
        <v>60</v>
      </c>
      <c r="E99" s="12" t="s">
        <v>66</v>
      </c>
      <c r="F99" s="12" t="s">
        <v>805</v>
      </c>
      <c r="G99" s="11" t="s">
        <v>253</v>
      </c>
      <c r="H99" s="13">
        <v>224866.6</v>
      </c>
      <c r="I99" s="13">
        <v>0</v>
      </c>
      <c r="J99" s="13">
        <f>H99+I99</f>
        <v>224866.6</v>
      </c>
      <c r="K99" s="20"/>
    </row>
    <row r="100" spans="2:11" ht="48" customHeight="1">
      <c r="B100" s="22" t="s">
        <v>594</v>
      </c>
      <c r="C100" s="11" t="s">
        <v>19</v>
      </c>
      <c r="D100" s="11" t="s">
        <v>60</v>
      </c>
      <c r="E100" s="12" t="s">
        <v>66</v>
      </c>
      <c r="F100" s="12" t="s">
        <v>330</v>
      </c>
      <c r="G100" s="11"/>
      <c r="H100" s="13">
        <f>H102</f>
        <v>22276857.42</v>
      </c>
      <c r="I100" s="13">
        <f>I102</f>
        <v>2374600.68</v>
      </c>
      <c r="J100" s="13">
        <f>J102</f>
        <v>24651458.1</v>
      </c>
      <c r="K100" s="20"/>
    </row>
    <row r="101" spans="2:11" ht="24" customHeight="1">
      <c r="B101" s="22" t="s">
        <v>405</v>
      </c>
      <c r="C101" s="11" t="s">
        <v>19</v>
      </c>
      <c r="D101" s="11" t="s">
        <v>60</v>
      </c>
      <c r="E101" s="12" t="s">
        <v>66</v>
      </c>
      <c r="F101" s="12" t="s">
        <v>388</v>
      </c>
      <c r="G101" s="11"/>
      <c r="H101" s="13">
        <f>H102</f>
        <v>22276857.42</v>
      </c>
      <c r="I101" s="13">
        <f>I102</f>
        <v>2374600.68</v>
      </c>
      <c r="J101" s="13">
        <f>J102</f>
        <v>24651458.1</v>
      </c>
      <c r="K101" s="20"/>
    </row>
    <row r="102" spans="2:11" ht="24" customHeight="1">
      <c r="B102" s="22" t="s">
        <v>406</v>
      </c>
      <c r="C102" s="11" t="s">
        <v>19</v>
      </c>
      <c r="D102" s="11" t="s">
        <v>60</v>
      </c>
      <c r="E102" s="12" t="s">
        <v>66</v>
      </c>
      <c r="F102" s="12" t="s">
        <v>476</v>
      </c>
      <c r="G102" s="11"/>
      <c r="H102" s="13">
        <f>H103+H104+H105+H106</f>
        <v>22276857.42</v>
      </c>
      <c r="I102" s="13">
        <f>I103+I104+I105+I106</f>
        <v>2374600.68</v>
      </c>
      <c r="J102" s="13">
        <f>J103+J104+J105+J106</f>
        <v>24651458.1</v>
      </c>
      <c r="K102" s="20"/>
    </row>
    <row r="103" spans="2:11" ht="60">
      <c r="B103" s="22" t="s">
        <v>138</v>
      </c>
      <c r="C103" s="11" t="s">
        <v>19</v>
      </c>
      <c r="D103" s="11" t="s">
        <v>60</v>
      </c>
      <c r="E103" s="12" t="s">
        <v>66</v>
      </c>
      <c r="F103" s="12" t="s">
        <v>476</v>
      </c>
      <c r="G103" s="11" t="s">
        <v>116</v>
      </c>
      <c r="H103" s="13">
        <v>14877391.38</v>
      </c>
      <c r="I103" s="13">
        <f>223850+1046728.62</f>
        <v>1270578.62</v>
      </c>
      <c r="J103" s="13">
        <f>H103+I103</f>
        <v>16147970</v>
      </c>
      <c r="K103" s="20"/>
    </row>
    <row r="104" spans="2:11" ht="24">
      <c r="B104" s="22" t="s">
        <v>139</v>
      </c>
      <c r="C104" s="11" t="s">
        <v>19</v>
      </c>
      <c r="D104" s="11" t="s">
        <v>60</v>
      </c>
      <c r="E104" s="12" t="s">
        <v>66</v>
      </c>
      <c r="F104" s="12" t="s">
        <v>476</v>
      </c>
      <c r="G104" s="11" t="s">
        <v>253</v>
      </c>
      <c r="H104" s="13">
        <v>7134466.04</v>
      </c>
      <c r="I104" s="13">
        <f>333226.06+770796</f>
        <v>1104022.06</v>
      </c>
      <c r="J104" s="13">
        <f>H104+I104</f>
        <v>8238488.1</v>
      </c>
      <c r="K104" s="20"/>
    </row>
    <row r="105" spans="2:11" ht="12.75">
      <c r="B105" s="22" t="s">
        <v>142</v>
      </c>
      <c r="C105" s="11" t="s">
        <v>19</v>
      </c>
      <c r="D105" s="11" t="s">
        <v>60</v>
      </c>
      <c r="E105" s="12" t="s">
        <v>66</v>
      </c>
      <c r="F105" s="12" t="s">
        <v>476</v>
      </c>
      <c r="G105" s="11" t="s">
        <v>250</v>
      </c>
      <c r="H105" s="13">
        <v>215000</v>
      </c>
      <c r="I105" s="13">
        <v>0</v>
      </c>
      <c r="J105" s="13">
        <f>H105+I105</f>
        <v>215000</v>
      </c>
      <c r="K105" s="20"/>
    </row>
    <row r="106" spans="2:11" ht="24" customHeight="1">
      <c r="B106" s="22" t="s">
        <v>773</v>
      </c>
      <c r="C106" s="11" t="s">
        <v>19</v>
      </c>
      <c r="D106" s="11" t="s">
        <v>60</v>
      </c>
      <c r="E106" s="12" t="s">
        <v>66</v>
      </c>
      <c r="F106" s="12" t="s">
        <v>774</v>
      </c>
      <c r="G106" s="11"/>
      <c r="H106" s="13">
        <f>H107</f>
        <v>50000</v>
      </c>
      <c r="I106" s="13">
        <f>I107</f>
        <v>0</v>
      </c>
      <c r="J106" s="13">
        <f>J107</f>
        <v>50000</v>
      </c>
      <c r="K106" s="20"/>
    </row>
    <row r="107" spans="2:11" ht="24">
      <c r="B107" s="22" t="s">
        <v>139</v>
      </c>
      <c r="C107" s="11" t="s">
        <v>19</v>
      </c>
      <c r="D107" s="11" t="s">
        <v>60</v>
      </c>
      <c r="E107" s="12" t="s">
        <v>66</v>
      </c>
      <c r="F107" s="12" t="s">
        <v>774</v>
      </c>
      <c r="G107" s="11" t="s">
        <v>253</v>
      </c>
      <c r="H107" s="13">
        <v>50000</v>
      </c>
      <c r="I107" s="13">
        <v>0</v>
      </c>
      <c r="J107" s="13">
        <f>H107+I107</f>
        <v>50000</v>
      </c>
      <c r="K107" s="20"/>
    </row>
    <row r="108" spans="2:11" ht="25.5" customHeight="1" hidden="1">
      <c r="B108" s="22" t="s">
        <v>655</v>
      </c>
      <c r="C108" s="11" t="s">
        <v>19</v>
      </c>
      <c r="D108" s="11" t="s">
        <v>60</v>
      </c>
      <c r="E108" s="12" t="s">
        <v>66</v>
      </c>
      <c r="F108" s="12" t="s">
        <v>586</v>
      </c>
      <c r="G108" s="11"/>
      <c r="H108" s="13">
        <f aca="true" t="shared" si="10" ref="H108:J110">H109</f>
        <v>0</v>
      </c>
      <c r="I108" s="13">
        <f t="shared" si="10"/>
        <v>0</v>
      </c>
      <c r="J108" s="13">
        <f t="shared" si="10"/>
        <v>0</v>
      </c>
      <c r="K108" s="20"/>
    </row>
    <row r="109" spans="2:11" ht="12.75" customHeight="1" hidden="1">
      <c r="B109" s="22" t="s">
        <v>656</v>
      </c>
      <c r="C109" s="11" t="s">
        <v>19</v>
      </c>
      <c r="D109" s="11" t="s">
        <v>60</v>
      </c>
      <c r="E109" s="12" t="s">
        <v>66</v>
      </c>
      <c r="F109" s="12" t="s">
        <v>585</v>
      </c>
      <c r="G109" s="11"/>
      <c r="H109" s="13">
        <f t="shared" si="10"/>
        <v>0</v>
      </c>
      <c r="I109" s="13">
        <f t="shared" si="10"/>
        <v>0</v>
      </c>
      <c r="J109" s="13">
        <f t="shared" si="10"/>
        <v>0</v>
      </c>
      <c r="K109" s="20"/>
    </row>
    <row r="110" spans="2:11" ht="26.25" customHeight="1" hidden="1">
      <c r="B110" s="22" t="s">
        <v>761</v>
      </c>
      <c r="C110" s="11" t="s">
        <v>19</v>
      </c>
      <c r="D110" s="11" t="s">
        <v>60</v>
      </c>
      <c r="E110" s="12" t="s">
        <v>66</v>
      </c>
      <c r="F110" s="12" t="s">
        <v>756</v>
      </c>
      <c r="G110" s="11"/>
      <c r="H110" s="13">
        <f t="shared" si="10"/>
        <v>0</v>
      </c>
      <c r="I110" s="13">
        <f t="shared" si="10"/>
        <v>0</v>
      </c>
      <c r="J110" s="13">
        <f t="shared" si="10"/>
        <v>0</v>
      </c>
      <c r="K110" s="20"/>
    </row>
    <row r="111" spans="2:11" ht="24" hidden="1">
      <c r="B111" s="22" t="s">
        <v>139</v>
      </c>
      <c r="C111" s="11" t="s">
        <v>19</v>
      </c>
      <c r="D111" s="11" t="s">
        <v>60</v>
      </c>
      <c r="E111" s="12" t="s">
        <v>66</v>
      </c>
      <c r="F111" s="12" t="s">
        <v>756</v>
      </c>
      <c r="G111" s="11" t="s">
        <v>253</v>
      </c>
      <c r="H111" s="13">
        <v>0</v>
      </c>
      <c r="I111" s="13">
        <v>0</v>
      </c>
      <c r="J111" s="13">
        <f>H111+I111</f>
        <v>0</v>
      </c>
      <c r="K111" s="20"/>
    </row>
    <row r="112" spans="2:11" ht="12.75" customHeight="1">
      <c r="B112" s="22" t="s">
        <v>158</v>
      </c>
      <c r="C112" s="11" t="s">
        <v>19</v>
      </c>
      <c r="D112" s="11" t="s">
        <v>60</v>
      </c>
      <c r="E112" s="12" t="s">
        <v>66</v>
      </c>
      <c r="F112" s="12" t="s">
        <v>147</v>
      </c>
      <c r="G112" s="11"/>
      <c r="H112" s="13">
        <f>H113+H119+H121+H116+H126</f>
        <v>1446120</v>
      </c>
      <c r="I112" s="13">
        <f>I113+I119+I121+I116+I126</f>
        <v>0</v>
      </c>
      <c r="J112" s="13">
        <f>J113+J119+J121+J116+J126</f>
        <v>1446120</v>
      </c>
      <c r="K112" s="20"/>
    </row>
    <row r="113" spans="2:11" ht="36" customHeight="1" hidden="1">
      <c r="B113" s="22" t="s">
        <v>227</v>
      </c>
      <c r="C113" s="11" t="s">
        <v>19</v>
      </c>
      <c r="D113" s="11" t="s">
        <v>60</v>
      </c>
      <c r="E113" s="12" t="s">
        <v>66</v>
      </c>
      <c r="F113" s="12" t="s">
        <v>82</v>
      </c>
      <c r="G113" s="11"/>
      <c r="H113" s="13">
        <f>H115+H114</f>
        <v>0</v>
      </c>
      <c r="I113" s="13">
        <f>I115+I114</f>
        <v>0</v>
      </c>
      <c r="J113" s="13">
        <f>J115+J114</f>
        <v>0</v>
      </c>
      <c r="K113" s="20"/>
    </row>
    <row r="114" spans="2:11" ht="60" hidden="1">
      <c r="B114" s="22" t="s">
        <v>138</v>
      </c>
      <c r="C114" s="11" t="s">
        <v>19</v>
      </c>
      <c r="D114" s="11" t="s">
        <v>60</v>
      </c>
      <c r="E114" s="12" t="s">
        <v>66</v>
      </c>
      <c r="F114" s="12" t="s">
        <v>82</v>
      </c>
      <c r="G114" s="11" t="s">
        <v>116</v>
      </c>
      <c r="H114" s="13">
        <v>0</v>
      </c>
      <c r="I114" s="13">
        <v>0</v>
      </c>
      <c r="J114" s="13">
        <f>H114+I114</f>
        <v>0</v>
      </c>
      <c r="K114" s="20"/>
    </row>
    <row r="115" spans="2:11" ht="24" hidden="1">
      <c r="B115" s="22" t="s">
        <v>139</v>
      </c>
      <c r="C115" s="11" t="s">
        <v>19</v>
      </c>
      <c r="D115" s="11" t="s">
        <v>60</v>
      </c>
      <c r="E115" s="12" t="s">
        <v>66</v>
      </c>
      <c r="F115" s="12" t="s">
        <v>82</v>
      </c>
      <c r="G115" s="11">
        <v>200</v>
      </c>
      <c r="H115" s="13">
        <v>0</v>
      </c>
      <c r="I115" s="13">
        <v>0</v>
      </c>
      <c r="J115" s="13">
        <f>H115+I115</f>
        <v>0</v>
      </c>
      <c r="K115" s="20"/>
    </row>
    <row r="116" spans="2:11" ht="48" customHeight="1">
      <c r="B116" s="22" t="s">
        <v>414</v>
      </c>
      <c r="C116" s="11" t="s">
        <v>19</v>
      </c>
      <c r="D116" s="11" t="s">
        <v>60</v>
      </c>
      <c r="E116" s="12" t="s">
        <v>66</v>
      </c>
      <c r="F116" s="12" t="s">
        <v>329</v>
      </c>
      <c r="G116" s="11"/>
      <c r="H116" s="13">
        <f>H117+H118</f>
        <v>782700</v>
      </c>
      <c r="I116" s="13">
        <f>I117+I118</f>
        <v>0</v>
      </c>
      <c r="J116" s="13">
        <f>J117+J118</f>
        <v>782700</v>
      </c>
      <c r="K116" s="20"/>
    </row>
    <row r="117" spans="2:11" ht="60">
      <c r="B117" s="22" t="s">
        <v>138</v>
      </c>
      <c r="C117" s="11" t="s">
        <v>19</v>
      </c>
      <c r="D117" s="11" t="s">
        <v>60</v>
      </c>
      <c r="E117" s="12" t="s">
        <v>66</v>
      </c>
      <c r="F117" s="12" t="s">
        <v>329</v>
      </c>
      <c r="G117" s="11" t="s">
        <v>116</v>
      </c>
      <c r="H117" s="13">
        <v>629370</v>
      </c>
      <c r="I117" s="13">
        <v>0</v>
      </c>
      <c r="J117" s="13">
        <f>H117+I117</f>
        <v>629370</v>
      </c>
      <c r="K117" s="20"/>
    </row>
    <row r="118" spans="2:11" ht="24">
      <c r="B118" s="22" t="s">
        <v>139</v>
      </c>
      <c r="C118" s="11" t="s">
        <v>19</v>
      </c>
      <c r="D118" s="11" t="s">
        <v>60</v>
      </c>
      <c r="E118" s="12" t="s">
        <v>66</v>
      </c>
      <c r="F118" s="12" t="s">
        <v>329</v>
      </c>
      <c r="G118" s="11" t="s">
        <v>253</v>
      </c>
      <c r="H118" s="13">
        <v>153330</v>
      </c>
      <c r="I118" s="13">
        <v>0</v>
      </c>
      <c r="J118" s="13">
        <f>H118+I118</f>
        <v>153330</v>
      </c>
      <c r="K118" s="20"/>
    </row>
    <row r="119" spans="2:11" ht="36" customHeight="1">
      <c r="B119" s="22" t="s">
        <v>228</v>
      </c>
      <c r="C119" s="11" t="s">
        <v>19</v>
      </c>
      <c r="D119" s="11" t="s">
        <v>60</v>
      </c>
      <c r="E119" s="12" t="s">
        <v>66</v>
      </c>
      <c r="F119" s="12" t="s">
        <v>83</v>
      </c>
      <c r="G119" s="11"/>
      <c r="H119" s="13">
        <f>H120</f>
        <v>58700</v>
      </c>
      <c r="I119" s="13">
        <f>I120</f>
        <v>0</v>
      </c>
      <c r="J119" s="13">
        <f>J120</f>
        <v>58700</v>
      </c>
      <c r="K119" s="20"/>
    </row>
    <row r="120" spans="2:11" ht="24">
      <c r="B120" s="22" t="s">
        <v>139</v>
      </c>
      <c r="C120" s="11" t="s">
        <v>19</v>
      </c>
      <c r="D120" s="11" t="s">
        <v>60</v>
      </c>
      <c r="E120" s="12" t="s">
        <v>66</v>
      </c>
      <c r="F120" s="12" t="s">
        <v>83</v>
      </c>
      <c r="G120" s="11">
        <v>200</v>
      </c>
      <c r="H120" s="13">
        <v>58700</v>
      </c>
      <c r="I120" s="13">
        <v>0</v>
      </c>
      <c r="J120" s="13">
        <f>H120+I120</f>
        <v>58700</v>
      </c>
      <c r="K120" s="20"/>
    </row>
    <row r="121" spans="2:11" ht="60" customHeight="1">
      <c r="B121" s="22" t="s">
        <v>229</v>
      </c>
      <c r="C121" s="11" t="s">
        <v>19</v>
      </c>
      <c r="D121" s="11" t="s">
        <v>60</v>
      </c>
      <c r="E121" s="12" t="s">
        <v>66</v>
      </c>
      <c r="F121" s="12" t="s">
        <v>84</v>
      </c>
      <c r="G121" s="11"/>
      <c r="H121" s="13">
        <f>H122+H123</f>
        <v>214500</v>
      </c>
      <c r="I121" s="13">
        <f>I122+I123</f>
        <v>0</v>
      </c>
      <c r="J121" s="13">
        <f>J122+J123</f>
        <v>214500</v>
      </c>
      <c r="K121" s="20"/>
    </row>
    <row r="122" spans="2:11" ht="60">
      <c r="B122" s="22" t="s">
        <v>138</v>
      </c>
      <c r="C122" s="11" t="s">
        <v>19</v>
      </c>
      <c r="D122" s="11" t="s">
        <v>60</v>
      </c>
      <c r="E122" s="12" t="s">
        <v>66</v>
      </c>
      <c r="F122" s="12" t="s">
        <v>84</v>
      </c>
      <c r="G122" s="11">
        <v>100</v>
      </c>
      <c r="H122" s="13">
        <v>214500</v>
      </c>
      <c r="I122" s="13">
        <v>0</v>
      </c>
      <c r="J122" s="13">
        <f>H122+I122</f>
        <v>214500</v>
      </c>
      <c r="K122" s="20"/>
    </row>
    <row r="123" spans="2:11" ht="24" hidden="1">
      <c r="B123" s="22" t="s">
        <v>139</v>
      </c>
      <c r="C123" s="11" t="s">
        <v>19</v>
      </c>
      <c r="D123" s="11" t="s">
        <v>60</v>
      </c>
      <c r="E123" s="12" t="s">
        <v>66</v>
      </c>
      <c r="F123" s="12" t="s">
        <v>84</v>
      </c>
      <c r="G123" s="11">
        <v>200</v>
      </c>
      <c r="H123" s="13">
        <v>0</v>
      </c>
      <c r="I123" s="13"/>
      <c r="J123" s="13">
        <f>H123+I123</f>
        <v>0</v>
      </c>
      <c r="K123" s="20"/>
    </row>
    <row r="124" spans="2:11" ht="24">
      <c r="B124" s="22" t="s">
        <v>874</v>
      </c>
      <c r="C124" s="11" t="s">
        <v>19</v>
      </c>
      <c r="D124" s="11" t="s">
        <v>60</v>
      </c>
      <c r="E124" s="12" t="s">
        <v>66</v>
      </c>
      <c r="F124" s="12" t="s">
        <v>827</v>
      </c>
      <c r="G124" s="11"/>
      <c r="H124" s="13">
        <f aca="true" t="shared" si="11" ref="H124:J126">H125</f>
        <v>390220</v>
      </c>
      <c r="I124" s="13">
        <f t="shared" si="11"/>
        <v>0</v>
      </c>
      <c r="J124" s="13">
        <f t="shared" si="11"/>
        <v>390220</v>
      </c>
      <c r="K124" s="20"/>
    </row>
    <row r="125" spans="2:11" ht="24">
      <c r="B125" s="22" t="s">
        <v>159</v>
      </c>
      <c r="C125" s="11" t="s">
        <v>19</v>
      </c>
      <c r="D125" s="11" t="s">
        <v>60</v>
      </c>
      <c r="E125" s="12" t="s">
        <v>66</v>
      </c>
      <c r="F125" s="12" t="s">
        <v>876</v>
      </c>
      <c r="G125" s="11"/>
      <c r="H125" s="13">
        <f t="shared" si="11"/>
        <v>390220</v>
      </c>
      <c r="I125" s="13">
        <f t="shared" si="11"/>
        <v>0</v>
      </c>
      <c r="J125" s="13">
        <f t="shared" si="11"/>
        <v>390220</v>
      </c>
      <c r="K125" s="20"/>
    </row>
    <row r="126" spans="1:11" ht="24" customHeight="1">
      <c r="A126" s="14"/>
      <c r="B126" s="22" t="s">
        <v>164</v>
      </c>
      <c r="C126" s="11" t="s">
        <v>19</v>
      </c>
      <c r="D126" s="11" t="s">
        <v>60</v>
      </c>
      <c r="E126" s="12" t="s">
        <v>66</v>
      </c>
      <c r="F126" s="12" t="s">
        <v>473</v>
      </c>
      <c r="G126" s="11"/>
      <c r="H126" s="13">
        <f t="shared" si="11"/>
        <v>390220</v>
      </c>
      <c r="I126" s="13">
        <f t="shared" si="11"/>
        <v>0</v>
      </c>
      <c r="J126" s="13">
        <f t="shared" si="11"/>
        <v>390220</v>
      </c>
      <c r="K126" s="20"/>
    </row>
    <row r="127" spans="1:11" ht="58.5" customHeight="1">
      <c r="A127" s="14"/>
      <c r="B127" s="22" t="s">
        <v>138</v>
      </c>
      <c r="C127" s="11" t="s">
        <v>19</v>
      </c>
      <c r="D127" s="11" t="s">
        <v>60</v>
      </c>
      <c r="E127" s="12" t="s">
        <v>66</v>
      </c>
      <c r="F127" s="12" t="s">
        <v>473</v>
      </c>
      <c r="G127" s="11" t="s">
        <v>116</v>
      </c>
      <c r="H127" s="13">
        <v>390220</v>
      </c>
      <c r="I127" s="13">
        <v>0</v>
      </c>
      <c r="J127" s="13">
        <f>H127+I127</f>
        <v>390220</v>
      </c>
      <c r="K127" s="20"/>
    </row>
    <row r="128" spans="1:11" ht="24" customHeight="1">
      <c r="A128" s="14"/>
      <c r="B128" s="22" t="s">
        <v>240</v>
      </c>
      <c r="C128" s="11" t="s">
        <v>19</v>
      </c>
      <c r="D128" s="11" t="s">
        <v>62</v>
      </c>
      <c r="E128" s="12"/>
      <c r="F128" s="12"/>
      <c r="G128" s="11"/>
      <c r="H128" s="13">
        <f>H129+H139</f>
        <v>4382609.94</v>
      </c>
      <c r="I128" s="13">
        <f>I129+I139</f>
        <v>98000</v>
      </c>
      <c r="J128" s="13">
        <f>J129+J139</f>
        <v>4480609.9399999995</v>
      </c>
      <c r="K128" s="20"/>
    </row>
    <row r="129" spans="1:11" ht="36" customHeight="1" hidden="1">
      <c r="A129" s="14"/>
      <c r="B129" s="22" t="s">
        <v>231</v>
      </c>
      <c r="C129" s="11" t="s">
        <v>19</v>
      </c>
      <c r="D129" s="11" t="s">
        <v>62</v>
      </c>
      <c r="E129" s="12" t="s">
        <v>67</v>
      </c>
      <c r="F129" s="12"/>
      <c r="G129" s="11"/>
      <c r="H129" s="13">
        <f aca="true" t="shared" si="12" ref="H129:J131">H130</f>
        <v>0</v>
      </c>
      <c r="I129" s="13">
        <f t="shared" si="12"/>
        <v>0</v>
      </c>
      <c r="J129" s="13">
        <f t="shared" si="12"/>
        <v>0</v>
      </c>
      <c r="K129" s="20"/>
    </row>
    <row r="130" spans="1:11" ht="36" customHeight="1" hidden="1">
      <c r="A130" s="14"/>
      <c r="B130" s="22" t="s">
        <v>407</v>
      </c>
      <c r="C130" s="11" t="s">
        <v>19</v>
      </c>
      <c r="D130" s="11" t="s">
        <v>62</v>
      </c>
      <c r="E130" s="12" t="s">
        <v>67</v>
      </c>
      <c r="F130" s="12" t="s">
        <v>347</v>
      </c>
      <c r="G130" s="11"/>
      <c r="H130" s="13">
        <f t="shared" si="12"/>
        <v>0</v>
      </c>
      <c r="I130" s="13">
        <f t="shared" si="12"/>
        <v>0</v>
      </c>
      <c r="J130" s="13">
        <f t="shared" si="12"/>
        <v>0</v>
      </c>
      <c r="K130" s="20"/>
    </row>
    <row r="131" spans="1:11" ht="48" customHeight="1" hidden="1">
      <c r="A131" s="14"/>
      <c r="B131" s="22" t="s">
        <v>592</v>
      </c>
      <c r="C131" s="11" t="s">
        <v>19</v>
      </c>
      <c r="D131" s="11" t="s">
        <v>62</v>
      </c>
      <c r="E131" s="12" t="s">
        <v>67</v>
      </c>
      <c r="F131" s="12" t="s">
        <v>331</v>
      </c>
      <c r="G131" s="11"/>
      <c r="H131" s="13">
        <f t="shared" si="12"/>
        <v>0</v>
      </c>
      <c r="I131" s="13">
        <f t="shared" si="12"/>
        <v>0</v>
      </c>
      <c r="J131" s="13">
        <f t="shared" si="12"/>
        <v>0</v>
      </c>
      <c r="K131" s="20"/>
    </row>
    <row r="132" spans="1:11" ht="24" customHeight="1" hidden="1">
      <c r="A132" s="14"/>
      <c r="B132" s="22" t="s">
        <v>408</v>
      </c>
      <c r="C132" s="11" t="s">
        <v>19</v>
      </c>
      <c r="D132" s="11" t="s">
        <v>62</v>
      </c>
      <c r="E132" s="12" t="s">
        <v>67</v>
      </c>
      <c r="F132" s="12" t="s">
        <v>387</v>
      </c>
      <c r="G132" s="11"/>
      <c r="H132" s="13">
        <f>H133+H137</f>
        <v>0</v>
      </c>
      <c r="I132" s="13">
        <f>I133+I137</f>
        <v>0</v>
      </c>
      <c r="J132" s="13">
        <f>J133+J137</f>
        <v>0</v>
      </c>
      <c r="K132" s="20"/>
    </row>
    <row r="133" spans="1:11" ht="24" customHeight="1" hidden="1">
      <c r="A133" s="14"/>
      <c r="B133" s="22" t="s">
        <v>409</v>
      </c>
      <c r="C133" s="11" t="s">
        <v>19</v>
      </c>
      <c r="D133" s="11" t="s">
        <v>62</v>
      </c>
      <c r="E133" s="12" t="s">
        <v>67</v>
      </c>
      <c r="F133" s="12" t="s">
        <v>480</v>
      </c>
      <c r="G133" s="11"/>
      <c r="H133" s="13">
        <f>H134+H135+H136</f>
        <v>0</v>
      </c>
      <c r="I133" s="13">
        <f>I134+I135+I136</f>
        <v>0</v>
      </c>
      <c r="J133" s="13">
        <f>J134+J135+J136</f>
        <v>0</v>
      </c>
      <c r="K133" s="20"/>
    </row>
    <row r="134" spans="1:11" ht="60" hidden="1">
      <c r="A134" s="14"/>
      <c r="B134" s="22" t="s">
        <v>138</v>
      </c>
      <c r="C134" s="11" t="s">
        <v>19</v>
      </c>
      <c r="D134" s="11" t="s">
        <v>62</v>
      </c>
      <c r="E134" s="12" t="s">
        <v>67</v>
      </c>
      <c r="F134" s="12" t="s">
        <v>480</v>
      </c>
      <c r="G134" s="11" t="s">
        <v>116</v>
      </c>
      <c r="H134" s="13">
        <v>0</v>
      </c>
      <c r="I134" s="13">
        <v>0</v>
      </c>
      <c r="J134" s="13">
        <v>0</v>
      </c>
      <c r="K134" s="20"/>
    </row>
    <row r="135" spans="1:11" ht="24" hidden="1">
      <c r="A135" s="14"/>
      <c r="B135" s="22" t="s">
        <v>139</v>
      </c>
      <c r="C135" s="11" t="s">
        <v>19</v>
      </c>
      <c r="D135" s="11" t="s">
        <v>62</v>
      </c>
      <c r="E135" s="12" t="s">
        <v>67</v>
      </c>
      <c r="F135" s="12" t="s">
        <v>480</v>
      </c>
      <c r="G135" s="11" t="s">
        <v>253</v>
      </c>
      <c r="H135" s="13">
        <v>0</v>
      </c>
      <c r="I135" s="13">
        <v>0</v>
      </c>
      <c r="J135" s="13">
        <f>H135+I135</f>
        <v>0</v>
      </c>
      <c r="K135" s="20"/>
    </row>
    <row r="136" spans="1:11" ht="12.75" hidden="1">
      <c r="A136" s="14"/>
      <c r="B136" s="22" t="s">
        <v>142</v>
      </c>
      <c r="C136" s="11" t="s">
        <v>19</v>
      </c>
      <c r="D136" s="11" t="s">
        <v>62</v>
      </c>
      <c r="E136" s="12" t="s">
        <v>67</v>
      </c>
      <c r="F136" s="12" t="s">
        <v>480</v>
      </c>
      <c r="G136" s="11" t="s">
        <v>250</v>
      </c>
      <c r="H136" s="13">
        <v>0</v>
      </c>
      <c r="I136" s="13">
        <v>0</v>
      </c>
      <c r="J136" s="13">
        <f>H136+I136</f>
        <v>0</v>
      </c>
      <c r="K136" s="20"/>
    </row>
    <row r="137" spans="1:11" ht="36" customHeight="1" hidden="1">
      <c r="A137" s="14"/>
      <c r="B137" s="22" t="s">
        <v>775</v>
      </c>
      <c r="C137" s="11" t="s">
        <v>19</v>
      </c>
      <c r="D137" s="11" t="s">
        <v>62</v>
      </c>
      <c r="E137" s="12" t="s">
        <v>67</v>
      </c>
      <c r="F137" s="12" t="s">
        <v>776</v>
      </c>
      <c r="G137" s="11"/>
      <c r="H137" s="13">
        <f>H138</f>
        <v>0</v>
      </c>
      <c r="I137" s="13">
        <f>I138</f>
        <v>0</v>
      </c>
      <c r="J137" s="13">
        <f>J138</f>
        <v>0</v>
      </c>
      <c r="K137" s="20"/>
    </row>
    <row r="138" spans="1:11" ht="24" hidden="1">
      <c r="A138" s="14"/>
      <c r="B138" s="22" t="s">
        <v>139</v>
      </c>
      <c r="C138" s="11" t="s">
        <v>19</v>
      </c>
      <c r="D138" s="11" t="s">
        <v>62</v>
      </c>
      <c r="E138" s="12" t="s">
        <v>67</v>
      </c>
      <c r="F138" s="12" t="s">
        <v>776</v>
      </c>
      <c r="G138" s="11" t="s">
        <v>253</v>
      </c>
      <c r="H138" s="13">
        <v>0</v>
      </c>
      <c r="I138" s="13">
        <v>0</v>
      </c>
      <c r="J138" s="13">
        <f>H138+I138</f>
        <v>0</v>
      </c>
      <c r="K138" s="20"/>
    </row>
    <row r="139" spans="1:11" ht="36">
      <c r="A139" s="14"/>
      <c r="B139" s="22" t="s">
        <v>830</v>
      </c>
      <c r="C139" s="11" t="s">
        <v>19</v>
      </c>
      <c r="D139" s="11" t="s">
        <v>62</v>
      </c>
      <c r="E139" s="12">
        <v>10</v>
      </c>
      <c r="F139" s="12"/>
      <c r="G139" s="11"/>
      <c r="H139" s="13">
        <f aca="true" t="shared" si="13" ref="H139:J142">H140</f>
        <v>4382609.94</v>
      </c>
      <c r="I139" s="13">
        <f t="shared" si="13"/>
        <v>98000</v>
      </c>
      <c r="J139" s="13">
        <f t="shared" si="13"/>
        <v>4480609.9399999995</v>
      </c>
      <c r="K139" s="20"/>
    </row>
    <row r="140" spans="1:11" ht="36">
      <c r="A140" s="14"/>
      <c r="B140" s="22" t="s">
        <v>407</v>
      </c>
      <c r="C140" s="11" t="s">
        <v>19</v>
      </c>
      <c r="D140" s="11" t="s">
        <v>62</v>
      </c>
      <c r="E140" s="12">
        <v>10</v>
      </c>
      <c r="F140" s="12" t="s">
        <v>347</v>
      </c>
      <c r="G140" s="11"/>
      <c r="H140" s="13">
        <f t="shared" si="13"/>
        <v>4382609.94</v>
      </c>
      <c r="I140" s="13">
        <f t="shared" si="13"/>
        <v>98000</v>
      </c>
      <c r="J140" s="13">
        <f t="shared" si="13"/>
        <v>4480609.9399999995</v>
      </c>
      <c r="K140" s="20"/>
    </row>
    <row r="141" spans="1:11" ht="48">
      <c r="A141" s="14"/>
      <c r="B141" s="22" t="s">
        <v>592</v>
      </c>
      <c r="C141" s="11" t="s">
        <v>19</v>
      </c>
      <c r="D141" s="11" t="s">
        <v>62</v>
      </c>
      <c r="E141" s="12">
        <v>10</v>
      </c>
      <c r="F141" s="12" t="s">
        <v>331</v>
      </c>
      <c r="G141" s="11"/>
      <c r="H141" s="13">
        <f t="shared" si="13"/>
        <v>4382609.94</v>
      </c>
      <c r="I141" s="13">
        <f t="shared" si="13"/>
        <v>98000</v>
      </c>
      <c r="J141" s="13">
        <f t="shared" si="13"/>
        <v>4480609.9399999995</v>
      </c>
      <c r="K141" s="20"/>
    </row>
    <row r="142" spans="1:11" ht="24">
      <c r="A142" s="14"/>
      <c r="B142" s="22" t="s">
        <v>408</v>
      </c>
      <c r="C142" s="11" t="s">
        <v>19</v>
      </c>
      <c r="D142" s="11" t="s">
        <v>62</v>
      </c>
      <c r="E142" s="12">
        <v>10</v>
      </c>
      <c r="F142" s="12" t="s">
        <v>387</v>
      </c>
      <c r="G142" s="11"/>
      <c r="H142" s="13">
        <f t="shared" si="13"/>
        <v>4382609.94</v>
      </c>
      <c r="I142" s="13">
        <f t="shared" si="13"/>
        <v>98000</v>
      </c>
      <c r="J142" s="13">
        <f t="shared" si="13"/>
        <v>4480609.9399999995</v>
      </c>
      <c r="K142" s="20"/>
    </row>
    <row r="143" spans="1:11" ht="24">
      <c r="A143" s="14"/>
      <c r="B143" s="22" t="s">
        <v>409</v>
      </c>
      <c r="C143" s="11" t="s">
        <v>19</v>
      </c>
      <c r="D143" s="11" t="s">
        <v>62</v>
      </c>
      <c r="E143" s="12">
        <v>10</v>
      </c>
      <c r="F143" s="12" t="s">
        <v>480</v>
      </c>
      <c r="G143" s="11"/>
      <c r="H143" s="13">
        <f>H144+H145+H146</f>
        <v>4382609.94</v>
      </c>
      <c r="I143" s="13">
        <f>I144+I145+I146</f>
        <v>98000</v>
      </c>
      <c r="J143" s="13">
        <f>J144+J145+J146</f>
        <v>4480609.9399999995</v>
      </c>
      <c r="K143" s="20"/>
    </row>
    <row r="144" spans="1:11" ht="60">
      <c r="A144" s="14"/>
      <c r="B144" s="22" t="s">
        <v>138</v>
      </c>
      <c r="C144" s="11" t="s">
        <v>19</v>
      </c>
      <c r="D144" s="11" t="s">
        <v>62</v>
      </c>
      <c r="E144" s="12">
        <v>10</v>
      </c>
      <c r="F144" s="12" t="s">
        <v>480</v>
      </c>
      <c r="G144" s="11" t="s">
        <v>116</v>
      </c>
      <c r="H144" s="13">
        <v>3909700</v>
      </c>
      <c r="I144" s="13">
        <f>-40125-10873.87</f>
        <v>-50998.87</v>
      </c>
      <c r="J144" s="13">
        <f>H144+I144</f>
        <v>3858701.13</v>
      </c>
      <c r="K144" s="20"/>
    </row>
    <row r="145" spans="1:11" ht="24">
      <c r="A145" s="14"/>
      <c r="B145" s="22" t="s">
        <v>139</v>
      </c>
      <c r="C145" s="11" t="s">
        <v>19</v>
      </c>
      <c r="D145" s="11" t="s">
        <v>62</v>
      </c>
      <c r="E145" s="12">
        <v>10</v>
      </c>
      <c r="F145" s="12" t="s">
        <v>480</v>
      </c>
      <c r="G145" s="11" t="s">
        <v>253</v>
      </c>
      <c r="H145" s="13">
        <v>464909.94</v>
      </c>
      <c r="I145" s="13">
        <f>50000+98998.87</f>
        <v>148998.87</v>
      </c>
      <c r="J145" s="13">
        <f>H145+I145</f>
        <v>613908.81</v>
      </c>
      <c r="K145" s="20"/>
    </row>
    <row r="146" spans="1:11" ht="12.75">
      <c r="A146" s="14"/>
      <c r="B146" s="22" t="s">
        <v>142</v>
      </c>
      <c r="C146" s="11" t="s">
        <v>19</v>
      </c>
      <c r="D146" s="11" t="s">
        <v>62</v>
      </c>
      <c r="E146" s="12">
        <v>10</v>
      </c>
      <c r="F146" s="12" t="s">
        <v>480</v>
      </c>
      <c r="G146" s="11" t="s">
        <v>250</v>
      </c>
      <c r="H146" s="13">
        <v>8000</v>
      </c>
      <c r="I146" s="13">
        <v>0</v>
      </c>
      <c r="J146" s="13">
        <f>H146+I146</f>
        <v>8000</v>
      </c>
      <c r="K146" s="20"/>
    </row>
    <row r="147" spans="2:11" ht="24" customHeight="1">
      <c r="B147" s="22" t="s">
        <v>273</v>
      </c>
      <c r="C147" s="11" t="s">
        <v>19</v>
      </c>
      <c r="D147" s="11" t="s">
        <v>62</v>
      </c>
      <c r="E147" s="12">
        <v>14</v>
      </c>
      <c r="F147" s="12"/>
      <c r="G147" s="11"/>
      <c r="H147" s="13">
        <f>H148</f>
        <v>27551.02</v>
      </c>
      <c r="I147" s="13">
        <f>I148</f>
        <v>0</v>
      </c>
      <c r="J147" s="13">
        <f>J148</f>
        <v>27551.02</v>
      </c>
      <c r="K147" s="20"/>
    </row>
    <row r="148" spans="2:11" ht="52.5" customHeight="1">
      <c r="B148" s="22" t="s">
        <v>561</v>
      </c>
      <c r="C148" s="11" t="s">
        <v>19</v>
      </c>
      <c r="D148" s="11" t="s">
        <v>62</v>
      </c>
      <c r="E148" s="12">
        <v>14</v>
      </c>
      <c r="F148" s="12" t="s">
        <v>484</v>
      </c>
      <c r="G148" s="11"/>
      <c r="H148" s="13">
        <f aca="true" t="shared" si="14" ref="H148:J151">H149</f>
        <v>27551.02</v>
      </c>
      <c r="I148" s="13">
        <f t="shared" si="14"/>
        <v>0</v>
      </c>
      <c r="J148" s="13">
        <f t="shared" si="14"/>
        <v>27551.02</v>
      </c>
      <c r="K148" s="20"/>
    </row>
    <row r="149" spans="2:11" ht="24" customHeight="1">
      <c r="B149" s="22" t="s">
        <v>562</v>
      </c>
      <c r="C149" s="11" t="s">
        <v>19</v>
      </c>
      <c r="D149" s="11" t="s">
        <v>62</v>
      </c>
      <c r="E149" s="12">
        <v>14</v>
      </c>
      <c r="F149" s="12" t="s">
        <v>483</v>
      </c>
      <c r="G149" s="11"/>
      <c r="H149" s="13">
        <f t="shared" si="14"/>
        <v>27551.02</v>
      </c>
      <c r="I149" s="13">
        <f t="shared" si="14"/>
        <v>0</v>
      </c>
      <c r="J149" s="13">
        <f t="shared" si="14"/>
        <v>27551.02</v>
      </c>
      <c r="K149" s="20"/>
    </row>
    <row r="150" spans="2:11" ht="24" customHeight="1">
      <c r="B150" s="22" t="s">
        <v>563</v>
      </c>
      <c r="C150" s="11" t="s">
        <v>19</v>
      </c>
      <c r="D150" s="11" t="s">
        <v>62</v>
      </c>
      <c r="E150" s="12">
        <v>14</v>
      </c>
      <c r="F150" s="12" t="s">
        <v>482</v>
      </c>
      <c r="G150" s="11"/>
      <c r="H150" s="13">
        <f>H151</f>
        <v>27551.02</v>
      </c>
      <c r="I150" s="13">
        <f t="shared" si="14"/>
        <v>0</v>
      </c>
      <c r="J150" s="13">
        <f t="shared" si="14"/>
        <v>27551.02</v>
      </c>
      <c r="K150" s="20"/>
    </row>
    <row r="151" spans="2:11" ht="36" customHeight="1">
      <c r="B151" s="23" t="s">
        <v>831</v>
      </c>
      <c r="C151" s="11" t="s">
        <v>19</v>
      </c>
      <c r="D151" s="11" t="s">
        <v>62</v>
      </c>
      <c r="E151" s="12">
        <v>14</v>
      </c>
      <c r="F151" s="12" t="s">
        <v>481</v>
      </c>
      <c r="G151" s="11"/>
      <c r="H151" s="13">
        <f t="shared" si="14"/>
        <v>27551.02</v>
      </c>
      <c r="I151" s="13">
        <f t="shared" si="14"/>
        <v>0</v>
      </c>
      <c r="J151" s="13">
        <f t="shared" si="14"/>
        <v>27551.02</v>
      </c>
      <c r="K151" s="20"/>
    </row>
    <row r="152" spans="2:11" ht="24">
      <c r="B152" s="22" t="s">
        <v>139</v>
      </c>
      <c r="C152" s="11" t="s">
        <v>19</v>
      </c>
      <c r="D152" s="11" t="s">
        <v>62</v>
      </c>
      <c r="E152" s="12">
        <v>14</v>
      </c>
      <c r="F152" s="12" t="s">
        <v>481</v>
      </c>
      <c r="G152" s="11" t="s">
        <v>253</v>
      </c>
      <c r="H152" s="13">
        <v>27551.02</v>
      </c>
      <c r="I152" s="13">
        <v>0</v>
      </c>
      <c r="J152" s="13">
        <f>H152+I152</f>
        <v>27551.02</v>
      </c>
      <c r="K152" s="20"/>
    </row>
    <row r="153" spans="2:11" ht="12.75" customHeight="1">
      <c r="B153" s="22" t="s">
        <v>241</v>
      </c>
      <c r="C153" s="11" t="s">
        <v>19</v>
      </c>
      <c r="D153" s="11" t="s">
        <v>63</v>
      </c>
      <c r="E153" s="12"/>
      <c r="F153" s="12"/>
      <c r="G153" s="11"/>
      <c r="H153" s="13">
        <f>H154+H192+H203+H171+H181</f>
        <v>37059555.42</v>
      </c>
      <c r="I153" s="13">
        <f>I154+I192+I203+I171+I181</f>
        <v>186100</v>
      </c>
      <c r="J153" s="13">
        <f>J154+J192+J203+J171+J181</f>
        <v>37245655.42</v>
      </c>
      <c r="K153" s="20"/>
    </row>
    <row r="154" spans="2:11" ht="12.75" customHeight="1">
      <c r="B154" s="22" t="s">
        <v>28</v>
      </c>
      <c r="C154" s="11" t="s">
        <v>19</v>
      </c>
      <c r="D154" s="11" t="s">
        <v>63</v>
      </c>
      <c r="E154" s="12" t="s">
        <v>69</v>
      </c>
      <c r="F154" s="12"/>
      <c r="G154" s="11"/>
      <c r="H154" s="13">
        <f>H156</f>
        <v>1579090</v>
      </c>
      <c r="I154" s="13">
        <f>I156</f>
        <v>25000</v>
      </c>
      <c r="J154" s="13">
        <f>J156</f>
        <v>1604090</v>
      </c>
      <c r="K154" s="20"/>
    </row>
    <row r="155" spans="2:11" ht="36" customHeight="1">
      <c r="B155" s="22" t="s">
        <v>410</v>
      </c>
      <c r="C155" s="11" t="s">
        <v>19</v>
      </c>
      <c r="D155" s="11" t="s">
        <v>63</v>
      </c>
      <c r="E155" s="12" t="s">
        <v>69</v>
      </c>
      <c r="F155" s="12" t="s">
        <v>342</v>
      </c>
      <c r="G155" s="11"/>
      <c r="H155" s="13">
        <f>H156</f>
        <v>1579090</v>
      </c>
      <c r="I155" s="13">
        <f>I156</f>
        <v>25000</v>
      </c>
      <c r="J155" s="13">
        <f>J156</f>
        <v>1604090</v>
      </c>
      <c r="K155" s="20"/>
    </row>
    <row r="156" spans="2:11" ht="24" customHeight="1">
      <c r="B156" s="22" t="s">
        <v>411</v>
      </c>
      <c r="C156" s="11" t="s">
        <v>19</v>
      </c>
      <c r="D156" s="11" t="s">
        <v>63</v>
      </c>
      <c r="E156" s="12" t="s">
        <v>69</v>
      </c>
      <c r="F156" s="12" t="s">
        <v>336</v>
      </c>
      <c r="G156" s="11"/>
      <c r="H156" s="13">
        <f>H161+H165+H157</f>
        <v>1579090</v>
      </c>
      <c r="I156" s="13">
        <f>I161+I165+I157</f>
        <v>25000</v>
      </c>
      <c r="J156" s="13">
        <f>J161+J165+J157</f>
        <v>1604090</v>
      </c>
      <c r="K156" s="20"/>
    </row>
    <row r="157" spans="2:11" ht="24" customHeight="1">
      <c r="B157" s="22" t="s">
        <v>719</v>
      </c>
      <c r="C157" s="11" t="s">
        <v>19</v>
      </c>
      <c r="D157" s="11" t="s">
        <v>63</v>
      </c>
      <c r="E157" s="12" t="s">
        <v>69</v>
      </c>
      <c r="F157" s="12" t="s">
        <v>122</v>
      </c>
      <c r="G157" s="11"/>
      <c r="H157" s="13">
        <f>H158</f>
        <v>434390</v>
      </c>
      <c r="I157" s="13">
        <f>I158</f>
        <v>25000</v>
      </c>
      <c r="J157" s="13">
        <f>J158</f>
        <v>459390</v>
      </c>
      <c r="K157" s="20"/>
    </row>
    <row r="158" spans="2:11" ht="24" customHeight="1">
      <c r="B158" s="22" t="s">
        <v>171</v>
      </c>
      <c r="C158" s="11" t="s">
        <v>19</v>
      </c>
      <c r="D158" s="11" t="s">
        <v>63</v>
      </c>
      <c r="E158" s="12" t="s">
        <v>69</v>
      </c>
      <c r="F158" s="12" t="s">
        <v>301</v>
      </c>
      <c r="G158" s="11"/>
      <c r="H158" s="13">
        <f>H159+H160</f>
        <v>434390</v>
      </c>
      <c r="I158" s="13">
        <f>I159+I160</f>
        <v>25000</v>
      </c>
      <c r="J158" s="13">
        <f>J159+J160</f>
        <v>459390</v>
      </c>
      <c r="K158" s="20"/>
    </row>
    <row r="159" spans="2:11" ht="24">
      <c r="B159" s="22" t="s">
        <v>139</v>
      </c>
      <c r="C159" s="11" t="s">
        <v>19</v>
      </c>
      <c r="D159" s="11" t="s">
        <v>63</v>
      </c>
      <c r="E159" s="12" t="s">
        <v>69</v>
      </c>
      <c r="F159" s="12" t="s">
        <v>301</v>
      </c>
      <c r="G159" s="11" t="s">
        <v>253</v>
      </c>
      <c r="H159" s="13">
        <v>134390</v>
      </c>
      <c r="I159" s="13">
        <v>0</v>
      </c>
      <c r="J159" s="13">
        <f>H159+I159</f>
        <v>134390</v>
      </c>
      <c r="K159" s="20"/>
    </row>
    <row r="160" spans="2:11" ht="12.75">
      <c r="B160" s="22" t="s">
        <v>144</v>
      </c>
      <c r="C160" s="11" t="s">
        <v>19</v>
      </c>
      <c r="D160" s="11" t="s">
        <v>63</v>
      </c>
      <c r="E160" s="12" t="s">
        <v>69</v>
      </c>
      <c r="F160" s="12" t="s">
        <v>301</v>
      </c>
      <c r="G160" s="11" t="s">
        <v>266</v>
      </c>
      <c r="H160" s="13">
        <v>300000</v>
      </c>
      <c r="I160" s="13">
        <v>25000</v>
      </c>
      <c r="J160" s="13">
        <f>H160+I160</f>
        <v>325000</v>
      </c>
      <c r="K160" s="20"/>
    </row>
    <row r="161" spans="2:11" ht="24" customHeight="1">
      <c r="B161" s="22" t="s">
        <v>412</v>
      </c>
      <c r="C161" s="11" t="s">
        <v>19</v>
      </c>
      <c r="D161" s="11" t="s">
        <v>63</v>
      </c>
      <c r="E161" s="12" t="s">
        <v>69</v>
      </c>
      <c r="F161" s="12" t="s">
        <v>332</v>
      </c>
      <c r="G161" s="11"/>
      <c r="H161" s="13">
        <f>H162</f>
        <v>422800</v>
      </c>
      <c r="I161" s="13">
        <f>I162</f>
        <v>0</v>
      </c>
      <c r="J161" s="13">
        <f>J162</f>
        <v>422800</v>
      </c>
      <c r="K161" s="20"/>
    </row>
    <row r="162" spans="2:11" ht="36" customHeight="1">
      <c r="B162" s="22" t="s">
        <v>416</v>
      </c>
      <c r="C162" s="11" t="s">
        <v>19</v>
      </c>
      <c r="D162" s="11" t="s">
        <v>63</v>
      </c>
      <c r="E162" s="12" t="s">
        <v>69</v>
      </c>
      <c r="F162" s="12" t="s">
        <v>334</v>
      </c>
      <c r="G162" s="11"/>
      <c r="H162" s="13">
        <f>H163+H164</f>
        <v>422800</v>
      </c>
      <c r="I162" s="13">
        <f>I163+I164</f>
        <v>0</v>
      </c>
      <c r="J162" s="13">
        <f>J163+J164</f>
        <v>422800</v>
      </c>
      <c r="K162" s="20"/>
    </row>
    <row r="163" spans="2:11" ht="60" hidden="1">
      <c r="B163" s="22" t="s">
        <v>138</v>
      </c>
      <c r="C163" s="11" t="s">
        <v>19</v>
      </c>
      <c r="D163" s="11" t="s">
        <v>63</v>
      </c>
      <c r="E163" s="12" t="s">
        <v>69</v>
      </c>
      <c r="F163" s="12" t="s">
        <v>334</v>
      </c>
      <c r="G163" s="11" t="s">
        <v>116</v>
      </c>
      <c r="H163" s="13">
        <v>0</v>
      </c>
      <c r="I163" s="13">
        <v>0</v>
      </c>
      <c r="J163" s="13">
        <f>H163+I163</f>
        <v>0</v>
      </c>
      <c r="K163" s="20"/>
    </row>
    <row r="164" spans="2:11" ht="24">
      <c r="B164" s="22" t="s">
        <v>139</v>
      </c>
      <c r="C164" s="11" t="s">
        <v>19</v>
      </c>
      <c r="D164" s="11" t="s">
        <v>63</v>
      </c>
      <c r="E164" s="12" t="s">
        <v>69</v>
      </c>
      <c r="F164" s="12" t="s">
        <v>334</v>
      </c>
      <c r="G164" s="11" t="s">
        <v>253</v>
      </c>
      <c r="H164" s="13">
        <v>422800</v>
      </c>
      <c r="I164" s="13">
        <v>0</v>
      </c>
      <c r="J164" s="13">
        <f>H164+I164</f>
        <v>422800</v>
      </c>
      <c r="K164" s="20"/>
    </row>
    <row r="165" spans="2:11" ht="24" customHeight="1">
      <c r="B165" s="22" t="s">
        <v>417</v>
      </c>
      <c r="C165" s="11" t="s">
        <v>19</v>
      </c>
      <c r="D165" s="11" t="s">
        <v>63</v>
      </c>
      <c r="E165" s="12" t="s">
        <v>69</v>
      </c>
      <c r="F165" s="12" t="s">
        <v>333</v>
      </c>
      <c r="G165" s="11"/>
      <c r="H165" s="13">
        <f>H168+H166</f>
        <v>721900</v>
      </c>
      <c r="I165" s="13">
        <f>I168+I166</f>
        <v>0</v>
      </c>
      <c r="J165" s="13">
        <f>J168+J166</f>
        <v>721900</v>
      </c>
      <c r="K165" s="20"/>
    </row>
    <row r="166" spans="2:11" ht="24" customHeight="1">
      <c r="B166" s="22" t="s">
        <v>914</v>
      </c>
      <c r="C166" s="11" t="s">
        <v>19</v>
      </c>
      <c r="D166" s="11" t="s">
        <v>63</v>
      </c>
      <c r="E166" s="12" t="s">
        <v>69</v>
      </c>
      <c r="F166" s="12" t="s">
        <v>913</v>
      </c>
      <c r="G166" s="11"/>
      <c r="H166" s="13">
        <f>H167</f>
        <v>300000</v>
      </c>
      <c r="I166" s="13">
        <f>I167</f>
        <v>0</v>
      </c>
      <c r="J166" s="13">
        <f>J167</f>
        <v>300000</v>
      </c>
      <c r="K166" s="20"/>
    </row>
    <row r="167" spans="2:11" ht="24" customHeight="1">
      <c r="B167" s="22" t="s">
        <v>139</v>
      </c>
      <c r="C167" s="11" t="s">
        <v>19</v>
      </c>
      <c r="D167" s="11" t="s">
        <v>63</v>
      </c>
      <c r="E167" s="12" t="s">
        <v>69</v>
      </c>
      <c r="F167" s="12" t="s">
        <v>913</v>
      </c>
      <c r="G167" s="11" t="s">
        <v>253</v>
      </c>
      <c r="H167" s="13">
        <v>300000</v>
      </c>
      <c r="I167" s="13">
        <v>0</v>
      </c>
      <c r="J167" s="13">
        <f>H167+I167</f>
        <v>300000</v>
      </c>
      <c r="K167" s="20"/>
    </row>
    <row r="168" spans="2:11" ht="86.25" customHeight="1">
      <c r="B168" s="23" t="s">
        <v>172</v>
      </c>
      <c r="C168" s="11" t="s">
        <v>19</v>
      </c>
      <c r="D168" s="11" t="s">
        <v>63</v>
      </c>
      <c r="E168" s="12" t="s">
        <v>69</v>
      </c>
      <c r="F168" s="12" t="s">
        <v>335</v>
      </c>
      <c r="G168" s="11"/>
      <c r="H168" s="13">
        <f>H170+H169</f>
        <v>421900</v>
      </c>
      <c r="I168" s="13">
        <f>I170+I169</f>
        <v>0</v>
      </c>
      <c r="J168" s="13">
        <f>J170+J169</f>
        <v>421900</v>
      </c>
      <c r="K168" s="20"/>
    </row>
    <row r="169" spans="2:11" ht="60" hidden="1">
      <c r="B169" s="22" t="s">
        <v>138</v>
      </c>
      <c r="C169" s="11" t="s">
        <v>19</v>
      </c>
      <c r="D169" s="11" t="s">
        <v>63</v>
      </c>
      <c r="E169" s="12" t="s">
        <v>69</v>
      </c>
      <c r="F169" s="12" t="s">
        <v>335</v>
      </c>
      <c r="G169" s="11" t="s">
        <v>116</v>
      </c>
      <c r="H169" s="13">
        <v>0</v>
      </c>
      <c r="I169" s="13">
        <v>0</v>
      </c>
      <c r="J169" s="13">
        <f>H169+I169</f>
        <v>0</v>
      </c>
      <c r="K169" s="20"/>
    </row>
    <row r="170" spans="2:11" ht="24">
      <c r="B170" s="22" t="s">
        <v>139</v>
      </c>
      <c r="C170" s="11" t="s">
        <v>19</v>
      </c>
      <c r="D170" s="11" t="s">
        <v>63</v>
      </c>
      <c r="E170" s="12" t="s">
        <v>69</v>
      </c>
      <c r="F170" s="12" t="s">
        <v>335</v>
      </c>
      <c r="G170" s="11" t="s">
        <v>253</v>
      </c>
      <c r="H170" s="13">
        <v>421900</v>
      </c>
      <c r="I170" s="13">
        <v>0</v>
      </c>
      <c r="J170" s="13">
        <f>H170+I170</f>
        <v>421900</v>
      </c>
      <c r="K170" s="20"/>
    </row>
    <row r="171" spans="2:11" ht="12.75" customHeight="1">
      <c r="B171" s="22" t="s">
        <v>6</v>
      </c>
      <c r="C171" s="11" t="s">
        <v>19</v>
      </c>
      <c r="D171" s="11" t="s">
        <v>63</v>
      </c>
      <c r="E171" s="11" t="s">
        <v>64</v>
      </c>
      <c r="F171" s="12"/>
      <c r="G171" s="11"/>
      <c r="H171" s="13">
        <f aca="true" t="shared" si="15" ref="H171:J172">H172</f>
        <v>594553</v>
      </c>
      <c r="I171" s="13">
        <f t="shared" si="15"/>
        <v>-58900</v>
      </c>
      <c r="J171" s="13">
        <f t="shared" si="15"/>
        <v>535653</v>
      </c>
      <c r="K171" s="20"/>
    </row>
    <row r="172" spans="2:11" ht="36.75" customHeight="1">
      <c r="B172" s="22" t="s">
        <v>421</v>
      </c>
      <c r="C172" s="11" t="s">
        <v>19</v>
      </c>
      <c r="D172" s="11" t="s">
        <v>63</v>
      </c>
      <c r="E172" s="11" t="s">
        <v>64</v>
      </c>
      <c r="F172" s="12" t="s">
        <v>427</v>
      </c>
      <c r="G172" s="11"/>
      <c r="H172" s="13">
        <f t="shared" si="15"/>
        <v>594553</v>
      </c>
      <c r="I172" s="13">
        <f t="shared" si="15"/>
        <v>-58900</v>
      </c>
      <c r="J172" s="13">
        <f t="shared" si="15"/>
        <v>535653</v>
      </c>
      <c r="K172" s="20"/>
    </row>
    <row r="173" spans="2:11" ht="23.25" customHeight="1">
      <c r="B173" s="22" t="s">
        <v>555</v>
      </c>
      <c r="C173" s="11" t="s">
        <v>19</v>
      </c>
      <c r="D173" s="11" t="s">
        <v>63</v>
      </c>
      <c r="E173" s="11" t="s">
        <v>64</v>
      </c>
      <c r="F173" s="12" t="s">
        <v>425</v>
      </c>
      <c r="G173" s="11"/>
      <c r="H173" s="13">
        <f>H174+H179</f>
        <v>594553</v>
      </c>
      <c r="I173" s="13">
        <f>I174+I179</f>
        <v>-58900</v>
      </c>
      <c r="J173" s="13">
        <f>J174+J179</f>
        <v>535653</v>
      </c>
      <c r="K173" s="20"/>
    </row>
    <row r="174" spans="2:11" ht="27.75" customHeight="1">
      <c r="B174" s="22" t="s">
        <v>426</v>
      </c>
      <c r="C174" s="11" t="s">
        <v>19</v>
      </c>
      <c r="D174" s="11" t="s">
        <v>63</v>
      </c>
      <c r="E174" s="11" t="s">
        <v>64</v>
      </c>
      <c r="F174" s="12" t="s">
        <v>424</v>
      </c>
      <c r="G174" s="11"/>
      <c r="H174" s="13">
        <f>H175</f>
        <v>594553</v>
      </c>
      <c r="I174" s="13">
        <f>I175</f>
        <v>-58900</v>
      </c>
      <c r="J174" s="13">
        <f>J175</f>
        <v>535653</v>
      </c>
      <c r="K174" s="20"/>
    </row>
    <row r="175" spans="2:11" ht="27.75" customHeight="1">
      <c r="B175" s="22" t="s">
        <v>916</v>
      </c>
      <c r="C175" s="11" t="s">
        <v>19</v>
      </c>
      <c r="D175" s="11" t="s">
        <v>63</v>
      </c>
      <c r="E175" s="11" t="s">
        <v>64</v>
      </c>
      <c r="F175" s="12" t="s">
        <v>915</v>
      </c>
      <c r="G175" s="11"/>
      <c r="H175" s="13">
        <f>H176+H177+H178</f>
        <v>594553</v>
      </c>
      <c r="I175" s="13">
        <f>I176+I177+I178</f>
        <v>-58900</v>
      </c>
      <c r="J175" s="13">
        <f>J176+J177+J178</f>
        <v>535653</v>
      </c>
      <c r="K175" s="20"/>
    </row>
    <row r="176" spans="2:11" ht="24">
      <c r="B176" s="22" t="s">
        <v>139</v>
      </c>
      <c r="C176" s="11" t="s">
        <v>19</v>
      </c>
      <c r="D176" s="11" t="s">
        <v>63</v>
      </c>
      <c r="E176" s="11" t="s">
        <v>64</v>
      </c>
      <c r="F176" s="12" t="s">
        <v>915</v>
      </c>
      <c r="G176" s="11" t="s">
        <v>253</v>
      </c>
      <c r="H176" s="13">
        <v>9553</v>
      </c>
      <c r="I176" s="13">
        <v>0</v>
      </c>
      <c r="J176" s="13">
        <f>H176+I176</f>
        <v>9553</v>
      </c>
      <c r="K176" s="20"/>
    </row>
    <row r="177" spans="2:11" ht="24" hidden="1">
      <c r="B177" s="22" t="s">
        <v>145</v>
      </c>
      <c r="C177" s="11" t="s">
        <v>19</v>
      </c>
      <c r="D177" s="11" t="s">
        <v>63</v>
      </c>
      <c r="E177" s="11" t="s">
        <v>64</v>
      </c>
      <c r="F177" s="12" t="s">
        <v>915</v>
      </c>
      <c r="G177" s="11" t="s">
        <v>270</v>
      </c>
      <c r="H177" s="13">
        <v>0</v>
      </c>
      <c r="I177" s="13">
        <v>0</v>
      </c>
      <c r="J177" s="13">
        <f>H177+I177</f>
        <v>0</v>
      </c>
      <c r="K177" s="20"/>
    </row>
    <row r="178" spans="2:11" ht="12.75">
      <c r="B178" s="22" t="s">
        <v>142</v>
      </c>
      <c r="C178" s="11" t="s">
        <v>19</v>
      </c>
      <c r="D178" s="11" t="s">
        <v>63</v>
      </c>
      <c r="E178" s="11" t="s">
        <v>64</v>
      </c>
      <c r="F178" s="12" t="s">
        <v>915</v>
      </c>
      <c r="G178" s="11" t="s">
        <v>250</v>
      </c>
      <c r="H178" s="13">
        <f>85000+500000</f>
        <v>585000</v>
      </c>
      <c r="I178" s="13">
        <v>-58900</v>
      </c>
      <c r="J178" s="13">
        <f>H178+I178</f>
        <v>526100</v>
      </c>
      <c r="K178" s="20"/>
    </row>
    <row r="179" spans="2:11" ht="36" customHeight="1" hidden="1">
      <c r="B179" s="22" t="s">
        <v>577</v>
      </c>
      <c r="C179" s="11" t="s">
        <v>19</v>
      </c>
      <c r="D179" s="11" t="s">
        <v>63</v>
      </c>
      <c r="E179" s="11" t="s">
        <v>64</v>
      </c>
      <c r="F179" s="12" t="s">
        <v>537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20"/>
    </row>
    <row r="180" spans="2:11" ht="24" hidden="1">
      <c r="B180" s="22" t="s">
        <v>139</v>
      </c>
      <c r="C180" s="11" t="s">
        <v>19</v>
      </c>
      <c r="D180" s="11" t="s">
        <v>63</v>
      </c>
      <c r="E180" s="11" t="s">
        <v>64</v>
      </c>
      <c r="F180" s="12" t="s">
        <v>537</v>
      </c>
      <c r="G180" s="11" t="s">
        <v>253</v>
      </c>
      <c r="H180" s="13">
        <v>0</v>
      </c>
      <c r="I180" s="13">
        <v>0</v>
      </c>
      <c r="J180" s="13">
        <f>H180+I180</f>
        <v>0</v>
      </c>
      <c r="K180" s="20"/>
    </row>
    <row r="181" spans="2:11" ht="15" customHeight="1" hidden="1">
      <c r="B181" s="39" t="s">
        <v>605</v>
      </c>
      <c r="C181" s="11" t="s">
        <v>19</v>
      </c>
      <c r="D181" s="11" t="s">
        <v>63</v>
      </c>
      <c r="E181" s="11" t="s">
        <v>72</v>
      </c>
      <c r="F181" s="12"/>
      <c r="G181" s="11"/>
      <c r="H181" s="13">
        <f>H182+H187</f>
        <v>0</v>
      </c>
      <c r="I181" s="13">
        <f>I182+I187</f>
        <v>0</v>
      </c>
      <c r="J181" s="13">
        <f>J182+J187</f>
        <v>0</v>
      </c>
      <c r="K181" s="20"/>
    </row>
    <row r="182" spans="2:11" ht="38.25" customHeight="1" hidden="1">
      <c r="B182" s="22" t="s">
        <v>421</v>
      </c>
      <c r="C182" s="11" t="s">
        <v>19</v>
      </c>
      <c r="D182" s="11" t="s">
        <v>63</v>
      </c>
      <c r="E182" s="11" t="s">
        <v>72</v>
      </c>
      <c r="F182" s="12" t="s">
        <v>347</v>
      </c>
      <c r="G182" s="11"/>
      <c r="H182" s="13">
        <f aca="true" t="shared" si="16" ref="H182:J185">H183</f>
        <v>0</v>
      </c>
      <c r="I182" s="13">
        <f t="shared" si="16"/>
        <v>0</v>
      </c>
      <c r="J182" s="13">
        <f t="shared" si="16"/>
        <v>0</v>
      </c>
      <c r="K182" s="20"/>
    </row>
    <row r="183" spans="2:11" ht="23.25" customHeight="1" hidden="1">
      <c r="B183" s="22" t="s">
        <v>555</v>
      </c>
      <c r="C183" s="11" t="s">
        <v>19</v>
      </c>
      <c r="D183" s="11" t="s">
        <v>63</v>
      </c>
      <c r="E183" s="11" t="s">
        <v>72</v>
      </c>
      <c r="F183" s="12" t="s">
        <v>338</v>
      </c>
      <c r="G183" s="11"/>
      <c r="H183" s="13">
        <f t="shared" si="16"/>
        <v>0</v>
      </c>
      <c r="I183" s="13">
        <f t="shared" si="16"/>
        <v>0</v>
      </c>
      <c r="J183" s="13">
        <f t="shared" si="16"/>
        <v>0</v>
      </c>
      <c r="K183" s="20"/>
    </row>
    <row r="184" spans="2:11" ht="24" customHeight="1" hidden="1">
      <c r="B184" s="22" t="s">
        <v>419</v>
      </c>
      <c r="C184" s="11" t="s">
        <v>19</v>
      </c>
      <c r="D184" s="11" t="s">
        <v>63</v>
      </c>
      <c r="E184" s="11" t="s">
        <v>72</v>
      </c>
      <c r="F184" s="12" t="s">
        <v>337</v>
      </c>
      <c r="G184" s="11"/>
      <c r="H184" s="13">
        <f t="shared" si="16"/>
        <v>0</v>
      </c>
      <c r="I184" s="13">
        <f t="shared" si="16"/>
        <v>0</v>
      </c>
      <c r="J184" s="13">
        <f t="shared" si="16"/>
        <v>0</v>
      </c>
      <c r="K184" s="20"/>
    </row>
    <row r="185" spans="2:11" ht="24" customHeight="1" hidden="1">
      <c r="B185" s="22" t="s">
        <v>606</v>
      </c>
      <c r="C185" s="11" t="s">
        <v>19</v>
      </c>
      <c r="D185" s="11" t="s">
        <v>63</v>
      </c>
      <c r="E185" s="11" t="s">
        <v>72</v>
      </c>
      <c r="F185" s="12" t="s">
        <v>604</v>
      </c>
      <c r="G185" s="11"/>
      <c r="H185" s="13">
        <f t="shared" si="16"/>
        <v>0</v>
      </c>
      <c r="I185" s="13">
        <f t="shared" si="16"/>
        <v>0</v>
      </c>
      <c r="J185" s="13">
        <f t="shared" si="16"/>
        <v>0</v>
      </c>
      <c r="K185" s="20"/>
    </row>
    <row r="186" spans="2:11" ht="24" hidden="1">
      <c r="B186" s="22" t="s">
        <v>139</v>
      </c>
      <c r="C186" s="11" t="s">
        <v>19</v>
      </c>
      <c r="D186" s="11" t="s">
        <v>63</v>
      </c>
      <c r="E186" s="11" t="s">
        <v>72</v>
      </c>
      <c r="F186" s="12" t="s">
        <v>604</v>
      </c>
      <c r="G186" s="11" t="s">
        <v>253</v>
      </c>
      <c r="H186" s="13">
        <v>0</v>
      </c>
      <c r="I186" s="13">
        <v>0</v>
      </c>
      <c r="J186" s="13">
        <f>H186+I186</f>
        <v>0</v>
      </c>
      <c r="K186" s="20"/>
    </row>
    <row r="187" spans="2:11" ht="36" hidden="1">
      <c r="B187" s="22" t="s">
        <v>640</v>
      </c>
      <c r="C187" s="11" t="s">
        <v>19</v>
      </c>
      <c r="D187" s="11" t="s">
        <v>63</v>
      </c>
      <c r="E187" s="11" t="s">
        <v>72</v>
      </c>
      <c r="F187" s="12" t="s">
        <v>348</v>
      </c>
      <c r="G187" s="11"/>
      <c r="H187" s="13">
        <f aca="true" t="shared" si="17" ref="H187:J190">H188</f>
        <v>0</v>
      </c>
      <c r="I187" s="13">
        <f t="shared" si="17"/>
        <v>0</v>
      </c>
      <c r="J187" s="13">
        <f t="shared" si="17"/>
        <v>0</v>
      </c>
      <c r="K187" s="20"/>
    </row>
    <row r="188" spans="2:11" ht="24" hidden="1">
      <c r="B188" s="22" t="s">
        <v>601</v>
      </c>
      <c r="C188" s="11" t="s">
        <v>19</v>
      </c>
      <c r="D188" s="11" t="s">
        <v>63</v>
      </c>
      <c r="E188" s="11" t="s">
        <v>72</v>
      </c>
      <c r="F188" s="12" t="s">
        <v>598</v>
      </c>
      <c r="G188" s="11"/>
      <c r="H188" s="13">
        <f t="shared" si="17"/>
        <v>0</v>
      </c>
      <c r="I188" s="13">
        <f t="shared" si="17"/>
        <v>0</v>
      </c>
      <c r="J188" s="13">
        <f t="shared" si="17"/>
        <v>0</v>
      </c>
      <c r="K188" s="20"/>
    </row>
    <row r="189" spans="2:11" ht="24" hidden="1">
      <c r="B189" s="22" t="s">
        <v>602</v>
      </c>
      <c r="C189" s="11" t="s">
        <v>19</v>
      </c>
      <c r="D189" s="11" t="s">
        <v>63</v>
      </c>
      <c r="E189" s="11" t="s">
        <v>72</v>
      </c>
      <c r="F189" s="12" t="s">
        <v>599</v>
      </c>
      <c r="G189" s="11"/>
      <c r="H189" s="13">
        <f t="shared" si="17"/>
        <v>0</v>
      </c>
      <c r="I189" s="13">
        <f t="shared" si="17"/>
        <v>0</v>
      </c>
      <c r="J189" s="13">
        <f t="shared" si="17"/>
        <v>0</v>
      </c>
      <c r="K189" s="20"/>
    </row>
    <row r="190" spans="2:11" ht="24" hidden="1">
      <c r="B190" s="22" t="s">
        <v>769</v>
      </c>
      <c r="C190" s="11" t="s">
        <v>19</v>
      </c>
      <c r="D190" s="11" t="s">
        <v>63</v>
      </c>
      <c r="E190" s="11" t="s">
        <v>72</v>
      </c>
      <c r="F190" s="12" t="s">
        <v>770</v>
      </c>
      <c r="G190" s="11"/>
      <c r="H190" s="13">
        <f t="shared" si="17"/>
        <v>0</v>
      </c>
      <c r="I190" s="13">
        <f t="shared" si="17"/>
        <v>0</v>
      </c>
      <c r="J190" s="13">
        <f t="shared" si="17"/>
        <v>0</v>
      </c>
      <c r="K190" s="20"/>
    </row>
    <row r="191" spans="2:11" ht="24" hidden="1">
      <c r="B191" s="22" t="s">
        <v>139</v>
      </c>
      <c r="C191" s="11" t="s">
        <v>19</v>
      </c>
      <c r="D191" s="11" t="s">
        <v>63</v>
      </c>
      <c r="E191" s="11" t="s">
        <v>72</v>
      </c>
      <c r="F191" s="12" t="s">
        <v>770</v>
      </c>
      <c r="G191" s="11" t="s">
        <v>253</v>
      </c>
      <c r="H191" s="13">
        <v>0</v>
      </c>
      <c r="I191" s="13"/>
      <c r="J191" s="13">
        <f>H191+I191</f>
        <v>0</v>
      </c>
      <c r="K191" s="20"/>
    </row>
    <row r="192" spans="2:11" ht="19.5" customHeight="1">
      <c r="B192" s="22" t="s">
        <v>51</v>
      </c>
      <c r="C192" s="11" t="s">
        <v>19</v>
      </c>
      <c r="D192" s="11" t="s">
        <v>63</v>
      </c>
      <c r="E192" s="12" t="s">
        <v>67</v>
      </c>
      <c r="F192" s="12"/>
      <c r="G192" s="11"/>
      <c r="H192" s="13">
        <f>H194</f>
        <v>33569510.84</v>
      </c>
      <c r="I192" s="13">
        <f>I194</f>
        <v>0</v>
      </c>
      <c r="J192" s="13">
        <f>J194</f>
        <v>33569510.84</v>
      </c>
      <c r="K192" s="20"/>
    </row>
    <row r="193" spans="2:11" ht="34.5" customHeight="1">
      <c r="B193" s="22" t="s">
        <v>407</v>
      </c>
      <c r="C193" s="11" t="s">
        <v>19</v>
      </c>
      <c r="D193" s="11" t="s">
        <v>63</v>
      </c>
      <c r="E193" s="12" t="s">
        <v>67</v>
      </c>
      <c r="F193" s="12" t="s">
        <v>347</v>
      </c>
      <c r="G193" s="11"/>
      <c r="H193" s="13">
        <f aca="true" t="shared" si="18" ref="H193:J194">H194</f>
        <v>33569510.84</v>
      </c>
      <c r="I193" s="13">
        <f t="shared" si="18"/>
        <v>0</v>
      </c>
      <c r="J193" s="13">
        <f t="shared" si="18"/>
        <v>33569510.84</v>
      </c>
      <c r="K193" s="20"/>
    </row>
    <row r="194" spans="2:11" ht="27.75" customHeight="1">
      <c r="B194" s="22" t="s">
        <v>418</v>
      </c>
      <c r="C194" s="11" t="s">
        <v>19</v>
      </c>
      <c r="D194" s="11" t="s">
        <v>63</v>
      </c>
      <c r="E194" s="12" t="s">
        <v>67</v>
      </c>
      <c r="F194" s="12" t="s">
        <v>338</v>
      </c>
      <c r="G194" s="11"/>
      <c r="H194" s="13">
        <f t="shared" si="18"/>
        <v>33569510.84</v>
      </c>
      <c r="I194" s="13">
        <f t="shared" si="18"/>
        <v>0</v>
      </c>
      <c r="J194" s="13">
        <f t="shared" si="18"/>
        <v>33569510.84</v>
      </c>
      <c r="K194" s="20"/>
    </row>
    <row r="195" spans="2:11" ht="24.75" customHeight="1">
      <c r="B195" s="22" t="s">
        <v>419</v>
      </c>
      <c r="C195" s="11" t="s">
        <v>19</v>
      </c>
      <c r="D195" s="11" t="s">
        <v>63</v>
      </c>
      <c r="E195" s="12" t="s">
        <v>67</v>
      </c>
      <c r="F195" s="12" t="s">
        <v>337</v>
      </c>
      <c r="G195" s="11"/>
      <c r="H195" s="13">
        <f>H196+H199</f>
        <v>33569510.84</v>
      </c>
      <c r="I195" s="13">
        <f>I196+I199</f>
        <v>0</v>
      </c>
      <c r="J195" s="13">
        <f>J196+J199</f>
        <v>33569510.84</v>
      </c>
      <c r="K195" s="20"/>
    </row>
    <row r="196" spans="2:11" ht="24.75" customHeight="1">
      <c r="B196" s="22" t="s">
        <v>420</v>
      </c>
      <c r="C196" s="11" t="s">
        <v>19</v>
      </c>
      <c r="D196" s="11" t="s">
        <v>63</v>
      </c>
      <c r="E196" s="12" t="s">
        <v>67</v>
      </c>
      <c r="F196" s="12" t="s">
        <v>917</v>
      </c>
      <c r="G196" s="11"/>
      <c r="H196" s="13">
        <f>H197+H198</f>
        <v>12946160.84</v>
      </c>
      <c r="I196" s="13">
        <f>I197+I198</f>
        <v>0</v>
      </c>
      <c r="J196" s="13">
        <f>J197+J198</f>
        <v>12946160.84</v>
      </c>
      <c r="K196" s="20"/>
    </row>
    <row r="197" spans="2:11" ht="24">
      <c r="B197" s="22" t="s">
        <v>139</v>
      </c>
      <c r="C197" s="11" t="s">
        <v>19</v>
      </c>
      <c r="D197" s="11" t="s">
        <v>63</v>
      </c>
      <c r="E197" s="12" t="s">
        <v>67</v>
      </c>
      <c r="F197" s="12" t="s">
        <v>917</v>
      </c>
      <c r="G197" s="11" t="s">
        <v>253</v>
      </c>
      <c r="H197" s="13">
        <v>12946160.84</v>
      </c>
      <c r="I197" s="13">
        <v>0</v>
      </c>
      <c r="J197" s="13">
        <f>H197+I197</f>
        <v>12946160.84</v>
      </c>
      <c r="K197" s="20"/>
    </row>
    <row r="198" spans="2:11" ht="12.75" hidden="1">
      <c r="B198" s="22" t="s">
        <v>142</v>
      </c>
      <c r="C198" s="11" t="s">
        <v>19</v>
      </c>
      <c r="D198" s="11" t="s">
        <v>63</v>
      </c>
      <c r="E198" s="12" t="s">
        <v>67</v>
      </c>
      <c r="F198" s="12" t="s">
        <v>917</v>
      </c>
      <c r="G198" s="11" t="s">
        <v>250</v>
      </c>
      <c r="H198" s="13">
        <v>0</v>
      </c>
      <c r="I198" s="13">
        <v>0</v>
      </c>
      <c r="J198" s="13">
        <f>H198+I198</f>
        <v>0</v>
      </c>
      <c r="K198" s="20"/>
    </row>
    <row r="199" spans="2:11" ht="12.75" customHeight="1">
      <c r="B199" s="22" t="s">
        <v>608</v>
      </c>
      <c r="C199" s="11" t="s">
        <v>19</v>
      </c>
      <c r="D199" s="11" t="s">
        <v>63</v>
      </c>
      <c r="E199" s="12" t="s">
        <v>67</v>
      </c>
      <c r="F199" s="12" t="s">
        <v>607</v>
      </c>
      <c r="G199" s="11"/>
      <c r="H199" s="13">
        <f>H200+H202+H201</f>
        <v>20623350</v>
      </c>
      <c r="I199" s="13">
        <f>I200+I202+I201</f>
        <v>0</v>
      </c>
      <c r="J199" s="13">
        <f>J200+J202+J201</f>
        <v>20623350</v>
      </c>
      <c r="K199" s="20"/>
    </row>
    <row r="200" spans="2:11" ht="24">
      <c r="B200" s="22" t="s">
        <v>139</v>
      </c>
      <c r="C200" s="11" t="s">
        <v>19</v>
      </c>
      <c r="D200" s="11" t="s">
        <v>63</v>
      </c>
      <c r="E200" s="12" t="s">
        <v>67</v>
      </c>
      <c r="F200" s="12" t="s">
        <v>607</v>
      </c>
      <c r="G200" s="11" t="s">
        <v>253</v>
      </c>
      <c r="H200" s="13">
        <v>20623350</v>
      </c>
      <c r="I200" s="13">
        <v>0</v>
      </c>
      <c r="J200" s="13">
        <f>H200+I200</f>
        <v>20623350</v>
      </c>
      <c r="K200" s="20"/>
    </row>
    <row r="201" spans="2:11" ht="24" hidden="1">
      <c r="B201" s="22" t="s">
        <v>145</v>
      </c>
      <c r="C201" s="11" t="s">
        <v>19</v>
      </c>
      <c r="D201" s="11" t="s">
        <v>63</v>
      </c>
      <c r="E201" s="12" t="s">
        <v>67</v>
      </c>
      <c r="F201" s="12" t="s">
        <v>607</v>
      </c>
      <c r="G201" s="11" t="s">
        <v>270</v>
      </c>
      <c r="H201" s="13">
        <v>0</v>
      </c>
      <c r="I201" s="13">
        <v>0</v>
      </c>
      <c r="J201" s="13">
        <f>H201+I201</f>
        <v>0</v>
      </c>
      <c r="K201" s="20"/>
    </row>
    <row r="202" spans="2:11" ht="12.75" hidden="1">
      <c r="B202" s="22" t="s">
        <v>142</v>
      </c>
      <c r="C202" s="11" t="s">
        <v>19</v>
      </c>
      <c r="D202" s="11" t="s">
        <v>63</v>
      </c>
      <c r="E202" s="12" t="s">
        <v>67</v>
      </c>
      <c r="F202" s="12" t="s">
        <v>607</v>
      </c>
      <c r="G202" s="11" t="s">
        <v>250</v>
      </c>
      <c r="H202" s="13">
        <v>0</v>
      </c>
      <c r="I202" s="13">
        <v>0</v>
      </c>
      <c r="J202" s="13">
        <f>H202+I202</f>
        <v>0</v>
      </c>
      <c r="K202" s="20"/>
    </row>
    <row r="203" spans="2:11" ht="12.75" customHeight="1">
      <c r="B203" s="22" t="s">
        <v>29</v>
      </c>
      <c r="C203" s="11" t="s">
        <v>19</v>
      </c>
      <c r="D203" s="11" t="s">
        <v>63</v>
      </c>
      <c r="E203" s="12" t="s">
        <v>70</v>
      </c>
      <c r="F203" s="12"/>
      <c r="G203" s="11"/>
      <c r="H203" s="13">
        <f>H204+H217+H212+H238</f>
        <v>1316401.58</v>
      </c>
      <c r="I203" s="13">
        <f>I204+I217+I212+I238</f>
        <v>220000</v>
      </c>
      <c r="J203" s="13">
        <f>J204+J217+J212+J238</f>
        <v>1536401.58</v>
      </c>
      <c r="K203" s="20"/>
    </row>
    <row r="204" spans="2:11" ht="36" customHeight="1">
      <c r="B204" s="22" t="s">
        <v>410</v>
      </c>
      <c r="C204" s="11" t="s">
        <v>19</v>
      </c>
      <c r="D204" s="11" t="s">
        <v>63</v>
      </c>
      <c r="E204" s="12" t="s">
        <v>70</v>
      </c>
      <c r="F204" s="12" t="s">
        <v>342</v>
      </c>
      <c r="G204" s="11"/>
      <c r="H204" s="13">
        <f>H205</f>
        <v>50000</v>
      </c>
      <c r="I204" s="13">
        <f>I205</f>
        <v>-50000</v>
      </c>
      <c r="J204" s="13">
        <f>J205</f>
        <v>0</v>
      </c>
      <c r="K204" s="20"/>
    </row>
    <row r="205" spans="2:11" ht="24" customHeight="1">
      <c r="B205" s="22" t="s">
        <v>553</v>
      </c>
      <c r="C205" s="11" t="s">
        <v>19</v>
      </c>
      <c r="D205" s="11" t="s">
        <v>63</v>
      </c>
      <c r="E205" s="12" t="s">
        <v>70</v>
      </c>
      <c r="F205" s="12" t="s">
        <v>486</v>
      </c>
      <c r="G205" s="11"/>
      <c r="H205" s="13">
        <f>H206+H209</f>
        <v>50000</v>
      </c>
      <c r="I205" s="13">
        <f>I206+I209</f>
        <v>-50000</v>
      </c>
      <c r="J205" s="13">
        <f>J206+J209</f>
        <v>0</v>
      </c>
      <c r="K205" s="20"/>
    </row>
    <row r="206" spans="2:11" ht="36" customHeight="1" hidden="1">
      <c r="B206" s="22" t="s">
        <v>554</v>
      </c>
      <c r="C206" s="11" t="s">
        <v>19</v>
      </c>
      <c r="D206" s="11" t="s">
        <v>63</v>
      </c>
      <c r="E206" s="12" t="s">
        <v>70</v>
      </c>
      <c r="F206" s="12" t="s">
        <v>485</v>
      </c>
      <c r="G206" s="11"/>
      <c r="H206" s="13">
        <f>H208+H207</f>
        <v>0</v>
      </c>
      <c r="I206" s="13">
        <f>I208+I207</f>
        <v>0</v>
      </c>
      <c r="J206" s="13">
        <f>J208+J207</f>
        <v>0</v>
      </c>
      <c r="K206" s="20"/>
    </row>
    <row r="207" spans="2:11" ht="24" hidden="1">
      <c r="B207" s="22" t="s">
        <v>139</v>
      </c>
      <c r="C207" s="11" t="s">
        <v>19</v>
      </c>
      <c r="D207" s="11" t="s">
        <v>63</v>
      </c>
      <c r="E207" s="12" t="s">
        <v>70</v>
      </c>
      <c r="F207" s="12" t="s">
        <v>485</v>
      </c>
      <c r="G207" s="11" t="s">
        <v>253</v>
      </c>
      <c r="H207" s="13">
        <v>0</v>
      </c>
      <c r="I207" s="13">
        <v>0</v>
      </c>
      <c r="J207" s="13">
        <f>H207+I207</f>
        <v>0</v>
      </c>
      <c r="K207" s="20"/>
    </row>
    <row r="208" spans="2:11" ht="12.75" hidden="1">
      <c r="B208" s="22" t="s">
        <v>142</v>
      </c>
      <c r="C208" s="11" t="s">
        <v>19</v>
      </c>
      <c r="D208" s="11" t="s">
        <v>63</v>
      </c>
      <c r="E208" s="12" t="s">
        <v>70</v>
      </c>
      <c r="F208" s="12" t="s">
        <v>485</v>
      </c>
      <c r="G208" s="11">
        <v>800</v>
      </c>
      <c r="H208" s="13">
        <v>0</v>
      </c>
      <c r="I208" s="13">
        <v>0</v>
      </c>
      <c r="J208" s="13">
        <f>H208+I208</f>
        <v>0</v>
      </c>
      <c r="K208" s="20"/>
    </row>
    <row r="209" spans="2:11" ht="36" customHeight="1">
      <c r="B209" s="22" t="s">
        <v>552</v>
      </c>
      <c r="C209" s="11" t="s">
        <v>19</v>
      </c>
      <c r="D209" s="11" t="s">
        <v>63</v>
      </c>
      <c r="E209" s="12" t="s">
        <v>70</v>
      </c>
      <c r="F209" s="12" t="s">
        <v>487</v>
      </c>
      <c r="G209" s="11"/>
      <c r="H209" s="13">
        <f aca="true" t="shared" si="19" ref="H209:J210">H210</f>
        <v>50000</v>
      </c>
      <c r="I209" s="13">
        <f t="shared" si="19"/>
        <v>-50000</v>
      </c>
      <c r="J209" s="13">
        <f t="shared" si="19"/>
        <v>0</v>
      </c>
      <c r="K209" s="20"/>
    </row>
    <row r="210" spans="2:11" ht="36" customHeight="1">
      <c r="B210" s="22" t="s">
        <v>896</v>
      </c>
      <c r="C210" s="11" t="s">
        <v>19</v>
      </c>
      <c r="D210" s="11" t="s">
        <v>63</v>
      </c>
      <c r="E210" s="12" t="s">
        <v>70</v>
      </c>
      <c r="F210" s="12" t="s">
        <v>895</v>
      </c>
      <c r="G210" s="11"/>
      <c r="H210" s="13">
        <f t="shared" si="19"/>
        <v>50000</v>
      </c>
      <c r="I210" s="13">
        <f t="shared" si="19"/>
        <v>-50000</v>
      </c>
      <c r="J210" s="13">
        <f t="shared" si="19"/>
        <v>0</v>
      </c>
      <c r="K210" s="20"/>
    </row>
    <row r="211" spans="2:11" ht="24">
      <c r="B211" s="22" t="s">
        <v>139</v>
      </c>
      <c r="C211" s="11" t="s">
        <v>19</v>
      </c>
      <c r="D211" s="11" t="s">
        <v>63</v>
      </c>
      <c r="E211" s="12" t="s">
        <v>70</v>
      </c>
      <c r="F211" s="12" t="s">
        <v>895</v>
      </c>
      <c r="G211" s="11" t="s">
        <v>253</v>
      </c>
      <c r="H211" s="13">
        <v>50000</v>
      </c>
      <c r="I211" s="13">
        <v>-50000</v>
      </c>
      <c r="J211" s="13">
        <f>H211+I211</f>
        <v>0</v>
      </c>
      <c r="K211" s="20"/>
    </row>
    <row r="212" spans="2:11" ht="48" customHeight="1" hidden="1">
      <c r="B212" s="22" t="s">
        <v>611</v>
      </c>
      <c r="C212" s="11" t="s">
        <v>19</v>
      </c>
      <c r="D212" s="11" t="s">
        <v>63</v>
      </c>
      <c r="E212" s="12" t="s">
        <v>70</v>
      </c>
      <c r="F212" s="12" t="s">
        <v>484</v>
      </c>
      <c r="G212" s="11"/>
      <c r="H212" s="13">
        <f aca="true" t="shared" si="20" ref="H212:J215">H213</f>
        <v>0</v>
      </c>
      <c r="I212" s="13">
        <f t="shared" si="20"/>
        <v>0</v>
      </c>
      <c r="J212" s="13">
        <f t="shared" si="20"/>
        <v>0</v>
      </c>
      <c r="K212" s="20"/>
    </row>
    <row r="213" spans="2:11" ht="24" customHeight="1" hidden="1">
      <c r="B213" s="22" t="s">
        <v>612</v>
      </c>
      <c r="C213" s="11" t="s">
        <v>19</v>
      </c>
      <c r="D213" s="11" t="s">
        <v>63</v>
      </c>
      <c r="E213" s="12" t="s">
        <v>70</v>
      </c>
      <c r="F213" s="12" t="s">
        <v>483</v>
      </c>
      <c r="G213" s="11"/>
      <c r="H213" s="13">
        <f t="shared" si="20"/>
        <v>0</v>
      </c>
      <c r="I213" s="13">
        <f t="shared" si="20"/>
        <v>0</v>
      </c>
      <c r="J213" s="13">
        <f t="shared" si="20"/>
        <v>0</v>
      </c>
      <c r="K213" s="20"/>
    </row>
    <row r="214" spans="2:11" ht="29.25" customHeight="1" hidden="1">
      <c r="B214" s="22" t="s">
        <v>613</v>
      </c>
      <c r="C214" s="11" t="s">
        <v>19</v>
      </c>
      <c r="D214" s="11" t="s">
        <v>63</v>
      </c>
      <c r="E214" s="12" t="s">
        <v>70</v>
      </c>
      <c r="F214" s="12" t="s">
        <v>609</v>
      </c>
      <c r="G214" s="11"/>
      <c r="H214" s="13">
        <f t="shared" si="20"/>
        <v>0</v>
      </c>
      <c r="I214" s="13">
        <f t="shared" si="20"/>
        <v>0</v>
      </c>
      <c r="J214" s="13">
        <f t="shared" si="20"/>
        <v>0</v>
      </c>
      <c r="K214" s="20"/>
    </row>
    <row r="215" spans="2:11" ht="24" customHeight="1" hidden="1">
      <c r="B215" s="22" t="s">
        <v>292</v>
      </c>
      <c r="C215" s="11" t="s">
        <v>19</v>
      </c>
      <c r="D215" s="11" t="s">
        <v>63</v>
      </c>
      <c r="E215" s="12" t="s">
        <v>70</v>
      </c>
      <c r="F215" s="12" t="s">
        <v>610</v>
      </c>
      <c r="G215" s="11"/>
      <c r="H215" s="13">
        <f t="shared" si="20"/>
        <v>0</v>
      </c>
      <c r="I215" s="13">
        <f t="shared" si="20"/>
        <v>0</v>
      </c>
      <c r="J215" s="13">
        <f t="shared" si="20"/>
        <v>0</v>
      </c>
      <c r="K215" s="20"/>
    </row>
    <row r="216" spans="2:11" ht="24" hidden="1">
      <c r="B216" s="22" t="s">
        <v>139</v>
      </c>
      <c r="C216" s="11" t="s">
        <v>19</v>
      </c>
      <c r="D216" s="11" t="s">
        <v>63</v>
      </c>
      <c r="E216" s="12" t="s">
        <v>70</v>
      </c>
      <c r="F216" s="12" t="s">
        <v>610</v>
      </c>
      <c r="G216" s="11" t="s">
        <v>253</v>
      </c>
      <c r="H216" s="13">
        <v>0</v>
      </c>
      <c r="I216" s="13">
        <v>0</v>
      </c>
      <c r="J216" s="13">
        <f>H216+I216</f>
        <v>0</v>
      </c>
      <c r="K216" s="20"/>
    </row>
    <row r="217" spans="2:11" ht="36" customHeight="1">
      <c r="B217" s="22" t="s">
        <v>404</v>
      </c>
      <c r="C217" s="11" t="s">
        <v>19</v>
      </c>
      <c r="D217" s="11" t="s">
        <v>63</v>
      </c>
      <c r="E217" s="12" t="s">
        <v>70</v>
      </c>
      <c r="F217" s="12" t="s">
        <v>348</v>
      </c>
      <c r="G217" s="11"/>
      <c r="H217" s="13">
        <f>H218</f>
        <v>1208601.58</v>
      </c>
      <c r="I217" s="13">
        <f>I218</f>
        <v>270000</v>
      </c>
      <c r="J217" s="13">
        <f>J218</f>
        <v>1478601.58</v>
      </c>
      <c r="K217" s="20"/>
    </row>
    <row r="218" spans="2:11" ht="24" customHeight="1">
      <c r="B218" s="22" t="s">
        <v>550</v>
      </c>
      <c r="C218" s="11" t="s">
        <v>19</v>
      </c>
      <c r="D218" s="11" t="s">
        <v>63</v>
      </c>
      <c r="E218" s="12" t="s">
        <v>70</v>
      </c>
      <c r="F218" s="12" t="s">
        <v>489</v>
      </c>
      <c r="G218" s="11"/>
      <c r="H218" s="13">
        <f>H219+H226</f>
        <v>1208601.58</v>
      </c>
      <c r="I218" s="13">
        <f>I219+I226</f>
        <v>270000</v>
      </c>
      <c r="J218" s="13">
        <f>J219+J226</f>
        <v>1478601.58</v>
      </c>
      <c r="K218" s="20"/>
    </row>
    <row r="219" spans="2:11" ht="28.5" customHeight="1">
      <c r="B219" s="22" t="s">
        <v>551</v>
      </c>
      <c r="C219" s="11" t="s">
        <v>19</v>
      </c>
      <c r="D219" s="11" t="s">
        <v>63</v>
      </c>
      <c r="E219" s="12" t="s">
        <v>70</v>
      </c>
      <c r="F219" s="12" t="s">
        <v>488</v>
      </c>
      <c r="G219" s="11"/>
      <c r="H219" s="13">
        <f>H220+H222+H224</f>
        <v>350000</v>
      </c>
      <c r="I219" s="13">
        <f>I220+I222+I224</f>
        <v>70000</v>
      </c>
      <c r="J219" s="13">
        <f>J220+J222+J224</f>
        <v>420000</v>
      </c>
      <c r="K219" s="20"/>
    </row>
    <row r="220" spans="2:11" ht="24" customHeight="1">
      <c r="B220" s="22" t="s">
        <v>624</v>
      </c>
      <c r="C220" s="11" t="s">
        <v>19</v>
      </c>
      <c r="D220" s="11" t="s">
        <v>63</v>
      </c>
      <c r="E220" s="12" t="s">
        <v>70</v>
      </c>
      <c r="F220" s="12" t="s">
        <v>614</v>
      </c>
      <c r="G220" s="11"/>
      <c r="H220" s="13">
        <f>H221</f>
        <v>250000</v>
      </c>
      <c r="I220" s="13">
        <f>I221</f>
        <v>62000</v>
      </c>
      <c r="J220" s="13">
        <f>J221</f>
        <v>312000</v>
      </c>
      <c r="K220" s="20"/>
    </row>
    <row r="221" spans="2:11" ht="24">
      <c r="B221" s="22" t="s">
        <v>139</v>
      </c>
      <c r="C221" s="11" t="s">
        <v>19</v>
      </c>
      <c r="D221" s="11" t="s">
        <v>63</v>
      </c>
      <c r="E221" s="12" t="s">
        <v>70</v>
      </c>
      <c r="F221" s="12" t="s">
        <v>614</v>
      </c>
      <c r="G221" s="11" t="s">
        <v>253</v>
      </c>
      <c r="H221" s="13">
        <v>250000</v>
      </c>
      <c r="I221" s="13">
        <v>62000</v>
      </c>
      <c r="J221" s="13">
        <f aca="true" t="shared" si="21" ref="J221:J286">H221+I221</f>
        <v>312000</v>
      </c>
      <c r="K221" s="20"/>
    </row>
    <row r="222" spans="2:11" ht="29.25" customHeight="1">
      <c r="B222" s="22" t="s">
        <v>625</v>
      </c>
      <c r="C222" s="11" t="s">
        <v>19</v>
      </c>
      <c r="D222" s="11" t="s">
        <v>63</v>
      </c>
      <c r="E222" s="12" t="s">
        <v>70</v>
      </c>
      <c r="F222" s="12" t="s">
        <v>615</v>
      </c>
      <c r="G222" s="11"/>
      <c r="H222" s="13">
        <f>H223</f>
        <v>70000</v>
      </c>
      <c r="I222" s="13">
        <f>I223</f>
        <v>38000</v>
      </c>
      <c r="J222" s="13">
        <f t="shared" si="21"/>
        <v>108000</v>
      </c>
      <c r="K222" s="20"/>
    </row>
    <row r="223" spans="2:11" ht="24">
      <c r="B223" s="22" t="s">
        <v>139</v>
      </c>
      <c r="C223" s="11" t="s">
        <v>19</v>
      </c>
      <c r="D223" s="11" t="s">
        <v>63</v>
      </c>
      <c r="E223" s="12" t="s">
        <v>70</v>
      </c>
      <c r="F223" s="12" t="s">
        <v>615</v>
      </c>
      <c r="G223" s="11" t="s">
        <v>253</v>
      </c>
      <c r="H223" s="13">
        <v>70000</v>
      </c>
      <c r="I223" s="13">
        <v>38000</v>
      </c>
      <c r="J223" s="13">
        <f t="shared" si="21"/>
        <v>108000</v>
      </c>
      <c r="K223" s="20"/>
    </row>
    <row r="224" spans="2:11" ht="48" customHeight="1">
      <c r="B224" s="22" t="s">
        <v>626</v>
      </c>
      <c r="C224" s="11" t="s">
        <v>19</v>
      </c>
      <c r="D224" s="11" t="s">
        <v>63</v>
      </c>
      <c r="E224" s="12" t="s">
        <v>70</v>
      </c>
      <c r="F224" s="12" t="s">
        <v>616</v>
      </c>
      <c r="G224" s="11"/>
      <c r="H224" s="13">
        <f>H225</f>
        <v>30000</v>
      </c>
      <c r="I224" s="13">
        <f>I225</f>
        <v>-30000</v>
      </c>
      <c r="J224" s="13">
        <f t="shared" si="21"/>
        <v>0</v>
      </c>
      <c r="K224" s="20"/>
    </row>
    <row r="225" spans="2:11" ht="24">
      <c r="B225" s="22" t="s">
        <v>139</v>
      </c>
      <c r="C225" s="11" t="s">
        <v>19</v>
      </c>
      <c r="D225" s="11" t="s">
        <v>63</v>
      </c>
      <c r="E225" s="12" t="s">
        <v>70</v>
      </c>
      <c r="F225" s="12" t="s">
        <v>616</v>
      </c>
      <c r="G225" s="11" t="s">
        <v>253</v>
      </c>
      <c r="H225" s="13">
        <v>30000</v>
      </c>
      <c r="I225" s="13">
        <v>-30000</v>
      </c>
      <c r="J225" s="13">
        <f t="shared" si="21"/>
        <v>0</v>
      </c>
      <c r="K225" s="20"/>
    </row>
    <row r="226" spans="2:11" ht="24" customHeight="1">
      <c r="B226" s="22" t="s">
        <v>627</v>
      </c>
      <c r="C226" s="11" t="s">
        <v>19</v>
      </c>
      <c r="D226" s="11" t="s">
        <v>63</v>
      </c>
      <c r="E226" s="12" t="s">
        <v>70</v>
      </c>
      <c r="F226" s="12" t="s">
        <v>617</v>
      </c>
      <c r="G226" s="11"/>
      <c r="H226" s="13">
        <f>H227+H229+H231+H233+H235</f>
        <v>858601.58</v>
      </c>
      <c r="I226" s="13">
        <f>I227+I229+I231+I233+I235</f>
        <v>200000</v>
      </c>
      <c r="J226" s="13">
        <f t="shared" si="21"/>
        <v>1058601.58</v>
      </c>
      <c r="K226" s="20"/>
    </row>
    <row r="227" spans="2:11" ht="24" customHeight="1">
      <c r="B227" s="22" t="s">
        <v>628</v>
      </c>
      <c r="C227" s="11" t="s">
        <v>19</v>
      </c>
      <c r="D227" s="11" t="s">
        <v>63</v>
      </c>
      <c r="E227" s="12" t="s">
        <v>70</v>
      </c>
      <c r="F227" s="12" t="s">
        <v>618</v>
      </c>
      <c r="G227" s="11"/>
      <c r="H227" s="13">
        <f>H228</f>
        <v>0.01</v>
      </c>
      <c r="I227" s="13">
        <f>I228</f>
        <v>0</v>
      </c>
      <c r="J227" s="13">
        <f t="shared" si="21"/>
        <v>0.01</v>
      </c>
      <c r="K227" s="20"/>
    </row>
    <row r="228" spans="2:11" ht="24">
      <c r="B228" s="22" t="s">
        <v>139</v>
      </c>
      <c r="C228" s="11" t="s">
        <v>19</v>
      </c>
      <c r="D228" s="11" t="s">
        <v>63</v>
      </c>
      <c r="E228" s="12" t="s">
        <v>70</v>
      </c>
      <c r="F228" s="12" t="s">
        <v>618</v>
      </c>
      <c r="G228" s="11" t="s">
        <v>253</v>
      </c>
      <c r="H228" s="13">
        <v>0.01</v>
      </c>
      <c r="I228" s="13">
        <f>50000-50000</f>
        <v>0</v>
      </c>
      <c r="J228" s="13">
        <f t="shared" si="21"/>
        <v>0.01</v>
      </c>
      <c r="K228" s="20"/>
    </row>
    <row r="229" spans="2:11" ht="12.75" customHeight="1" hidden="1">
      <c r="B229" s="22" t="s">
        <v>629</v>
      </c>
      <c r="C229" s="11" t="s">
        <v>19</v>
      </c>
      <c r="D229" s="11" t="s">
        <v>63</v>
      </c>
      <c r="E229" s="12" t="s">
        <v>70</v>
      </c>
      <c r="F229" s="12" t="s">
        <v>619</v>
      </c>
      <c r="G229" s="11"/>
      <c r="H229" s="13">
        <f>H230</f>
        <v>0</v>
      </c>
      <c r="I229" s="13">
        <f>I230</f>
        <v>0</v>
      </c>
      <c r="J229" s="13">
        <f t="shared" si="21"/>
        <v>0</v>
      </c>
      <c r="K229" s="20"/>
    </row>
    <row r="230" spans="2:11" ht="24" hidden="1">
      <c r="B230" s="22" t="s">
        <v>139</v>
      </c>
      <c r="C230" s="11" t="s">
        <v>19</v>
      </c>
      <c r="D230" s="11" t="s">
        <v>63</v>
      </c>
      <c r="E230" s="12" t="s">
        <v>70</v>
      </c>
      <c r="F230" s="12" t="s">
        <v>619</v>
      </c>
      <c r="G230" s="11" t="s">
        <v>253</v>
      </c>
      <c r="H230" s="13">
        <f>50000-50000</f>
        <v>0</v>
      </c>
      <c r="I230" s="13">
        <f>50000-50000</f>
        <v>0</v>
      </c>
      <c r="J230" s="13">
        <f t="shared" si="21"/>
        <v>0</v>
      </c>
      <c r="K230" s="20"/>
    </row>
    <row r="231" spans="2:11" ht="122.25" customHeight="1">
      <c r="B231" s="23" t="s">
        <v>280</v>
      </c>
      <c r="C231" s="11" t="s">
        <v>19</v>
      </c>
      <c r="D231" s="11" t="s">
        <v>63</v>
      </c>
      <c r="E231" s="12" t="s">
        <v>70</v>
      </c>
      <c r="F231" s="12" t="s">
        <v>620</v>
      </c>
      <c r="G231" s="11"/>
      <c r="H231" s="13">
        <f>H232</f>
        <v>900</v>
      </c>
      <c r="I231" s="13">
        <f>I232</f>
        <v>0</v>
      </c>
      <c r="J231" s="13">
        <f t="shared" si="21"/>
        <v>900</v>
      </c>
      <c r="K231" s="20"/>
    </row>
    <row r="232" spans="2:11" ht="24">
      <c r="B232" s="22" t="s">
        <v>139</v>
      </c>
      <c r="C232" s="11" t="s">
        <v>19</v>
      </c>
      <c r="D232" s="11" t="s">
        <v>63</v>
      </c>
      <c r="E232" s="12" t="s">
        <v>70</v>
      </c>
      <c r="F232" s="12" t="s">
        <v>620</v>
      </c>
      <c r="G232" s="11" t="s">
        <v>253</v>
      </c>
      <c r="H232" s="13">
        <v>900</v>
      </c>
      <c r="I232" s="13">
        <v>0</v>
      </c>
      <c r="J232" s="13">
        <f t="shared" si="21"/>
        <v>900</v>
      </c>
      <c r="K232" s="20"/>
    </row>
    <row r="233" spans="2:11" ht="72" customHeight="1">
      <c r="B233" s="22" t="s">
        <v>807</v>
      </c>
      <c r="C233" s="11" t="s">
        <v>19</v>
      </c>
      <c r="D233" s="11" t="s">
        <v>63</v>
      </c>
      <c r="E233" s="12" t="s">
        <v>70</v>
      </c>
      <c r="F233" s="12" t="s">
        <v>806</v>
      </c>
      <c r="G233" s="11"/>
      <c r="H233" s="13">
        <f>H234</f>
        <v>857701.57</v>
      </c>
      <c r="I233" s="13">
        <f>I234</f>
        <v>0</v>
      </c>
      <c r="J233" s="13">
        <f t="shared" si="21"/>
        <v>857701.57</v>
      </c>
      <c r="K233" s="20"/>
    </row>
    <row r="234" spans="2:11" ht="24">
      <c r="B234" s="22" t="s">
        <v>139</v>
      </c>
      <c r="C234" s="11" t="s">
        <v>19</v>
      </c>
      <c r="D234" s="11" t="s">
        <v>63</v>
      </c>
      <c r="E234" s="12" t="s">
        <v>70</v>
      </c>
      <c r="F234" s="12" t="s">
        <v>806</v>
      </c>
      <c r="G234" s="11" t="s">
        <v>253</v>
      </c>
      <c r="H234" s="13">
        <v>857701.57</v>
      </c>
      <c r="I234" s="13">
        <v>0</v>
      </c>
      <c r="J234" s="13">
        <f t="shared" si="21"/>
        <v>857701.57</v>
      </c>
      <c r="K234" s="20"/>
    </row>
    <row r="235" spans="2:11" ht="24">
      <c r="B235" s="22" t="s">
        <v>974</v>
      </c>
      <c r="C235" s="11" t="s">
        <v>19</v>
      </c>
      <c r="D235" s="11" t="s">
        <v>63</v>
      </c>
      <c r="E235" s="12" t="s">
        <v>70</v>
      </c>
      <c r="F235" s="12" t="s">
        <v>975</v>
      </c>
      <c r="G235" s="11"/>
      <c r="H235" s="13">
        <f>H236</f>
        <v>0</v>
      </c>
      <c r="I235" s="13">
        <f>I236</f>
        <v>200000</v>
      </c>
      <c r="J235" s="13">
        <f t="shared" si="21"/>
        <v>200000</v>
      </c>
      <c r="K235" s="20"/>
    </row>
    <row r="236" spans="2:11" ht="24">
      <c r="B236" s="22" t="s">
        <v>139</v>
      </c>
      <c r="C236" s="11" t="s">
        <v>19</v>
      </c>
      <c r="D236" s="11" t="s">
        <v>63</v>
      </c>
      <c r="E236" s="12" t="s">
        <v>70</v>
      </c>
      <c r="F236" s="12" t="s">
        <v>975</v>
      </c>
      <c r="G236" s="11" t="s">
        <v>253</v>
      </c>
      <c r="H236" s="13">
        <v>0</v>
      </c>
      <c r="I236" s="13">
        <v>200000</v>
      </c>
      <c r="J236" s="13">
        <f t="shared" si="21"/>
        <v>200000</v>
      </c>
      <c r="K236" s="20"/>
    </row>
    <row r="237" spans="2:11" ht="12.75" customHeight="1">
      <c r="B237" s="22" t="s">
        <v>158</v>
      </c>
      <c r="C237" s="11" t="s">
        <v>19</v>
      </c>
      <c r="D237" s="11" t="s">
        <v>63</v>
      </c>
      <c r="E237" s="12" t="s">
        <v>70</v>
      </c>
      <c r="F237" s="12" t="s">
        <v>147</v>
      </c>
      <c r="G237" s="11"/>
      <c r="H237" s="13">
        <f>H238</f>
        <v>57800</v>
      </c>
      <c r="I237" s="13">
        <f>I238</f>
        <v>0</v>
      </c>
      <c r="J237" s="13">
        <f t="shared" si="21"/>
        <v>57800</v>
      </c>
      <c r="K237" s="20"/>
    </row>
    <row r="238" spans="2:11" ht="36" customHeight="1">
      <c r="B238" s="22" t="s">
        <v>227</v>
      </c>
      <c r="C238" s="11" t="s">
        <v>19</v>
      </c>
      <c r="D238" s="11" t="s">
        <v>63</v>
      </c>
      <c r="E238" s="12" t="s">
        <v>70</v>
      </c>
      <c r="F238" s="12" t="s">
        <v>82</v>
      </c>
      <c r="G238" s="11"/>
      <c r="H238" s="13">
        <f>H239+H240</f>
        <v>57800</v>
      </c>
      <c r="I238" s="13">
        <f>I239+I240</f>
        <v>0</v>
      </c>
      <c r="J238" s="13">
        <f t="shared" si="21"/>
        <v>57800</v>
      </c>
      <c r="K238" s="20"/>
    </row>
    <row r="239" spans="2:11" ht="60">
      <c r="B239" s="22" t="s">
        <v>138</v>
      </c>
      <c r="C239" s="11" t="s">
        <v>19</v>
      </c>
      <c r="D239" s="11" t="s">
        <v>63</v>
      </c>
      <c r="E239" s="12" t="s">
        <v>70</v>
      </c>
      <c r="F239" s="12" t="s">
        <v>82</v>
      </c>
      <c r="G239" s="11" t="s">
        <v>116</v>
      </c>
      <c r="H239" s="13">
        <v>55420</v>
      </c>
      <c r="I239" s="13">
        <v>0</v>
      </c>
      <c r="J239" s="13">
        <f t="shared" si="21"/>
        <v>55420</v>
      </c>
      <c r="K239" s="20"/>
    </row>
    <row r="240" spans="2:11" ht="24.75" customHeight="1">
      <c r="B240" s="22" t="s">
        <v>139</v>
      </c>
      <c r="C240" s="11" t="s">
        <v>19</v>
      </c>
      <c r="D240" s="11" t="s">
        <v>63</v>
      </c>
      <c r="E240" s="12" t="s">
        <v>70</v>
      </c>
      <c r="F240" s="12" t="s">
        <v>82</v>
      </c>
      <c r="G240" s="11" t="s">
        <v>253</v>
      </c>
      <c r="H240" s="13">
        <v>2380</v>
      </c>
      <c r="I240" s="13">
        <v>0</v>
      </c>
      <c r="J240" s="13">
        <f t="shared" si="21"/>
        <v>2380</v>
      </c>
      <c r="K240" s="20"/>
    </row>
    <row r="241" spans="2:11" ht="12.75" customHeight="1">
      <c r="B241" s="22" t="s">
        <v>239</v>
      </c>
      <c r="C241" s="11" t="s">
        <v>19</v>
      </c>
      <c r="D241" s="11" t="s">
        <v>69</v>
      </c>
      <c r="E241" s="12"/>
      <c r="F241" s="12"/>
      <c r="G241" s="11"/>
      <c r="H241" s="13">
        <f>H250+H242+H296</f>
        <v>26460595.49</v>
      </c>
      <c r="I241" s="13">
        <f>I250+I242+I296</f>
        <v>5292055.32</v>
      </c>
      <c r="J241" s="13">
        <f t="shared" si="21"/>
        <v>31752650.81</v>
      </c>
      <c r="K241" s="20"/>
    </row>
    <row r="242" spans="2:11" ht="19.5" customHeight="1">
      <c r="B242" s="22" t="s">
        <v>622</v>
      </c>
      <c r="C242" s="11" t="s">
        <v>19</v>
      </c>
      <c r="D242" s="11" t="s">
        <v>69</v>
      </c>
      <c r="E242" s="11" t="s">
        <v>60</v>
      </c>
      <c r="F242" s="11"/>
      <c r="G242" s="11"/>
      <c r="H242" s="13">
        <f aca="true" t="shared" si="22" ref="H242:I246">H243</f>
        <v>100000</v>
      </c>
      <c r="I242" s="13">
        <f t="shared" si="22"/>
        <v>23660</v>
      </c>
      <c r="J242" s="13">
        <f t="shared" si="21"/>
        <v>123660</v>
      </c>
      <c r="K242" s="20"/>
    </row>
    <row r="243" spans="2:11" ht="36" customHeight="1">
      <c r="B243" s="22" t="s">
        <v>404</v>
      </c>
      <c r="C243" s="11" t="s">
        <v>19</v>
      </c>
      <c r="D243" s="11" t="s">
        <v>69</v>
      </c>
      <c r="E243" s="11" t="s">
        <v>60</v>
      </c>
      <c r="F243" s="11" t="s">
        <v>348</v>
      </c>
      <c r="G243" s="11"/>
      <c r="H243" s="13">
        <f t="shared" si="22"/>
        <v>100000</v>
      </c>
      <c r="I243" s="13">
        <f t="shared" si="22"/>
        <v>23660</v>
      </c>
      <c r="J243" s="13">
        <f t="shared" si="21"/>
        <v>123660</v>
      </c>
      <c r="K243" s="20"/>
    </row>
    <row r="244" spans="2:11" ht="24" customHeight="1">
      <c r="B244" s="22" t="s">
        <v>601</v>
      </c>
      <c r="C244" s="11" t="s">
        <v>19</v>
      </c>
      <c r="D244" s="11" t="s">
        <v>69</v>
      </c>
      <c r="E244" s="11" t="s">
        <v>60</v>
      </c>
      <c r="F244" s="11" t="s">
        <v>598</v>
      </c>
      <c r="G244" s="11"/>
      <c r="H244" s="13">
        <f t="shared" si="22"/>
        <v>100000</v>
      </c>
      <c r="I244" s="13">
        <f t="shared" si="22"/>
        <v>23660</v>
      </c>
      <c r="J244" s="13">
        <f t="shared" si="21"/>
        <v>123660</v>
      </c>
      <c r="K244" s="20"/>
    </row>
    <row r="245" spans="2:11" ht="24" customHeight="1">
      <c r="B245" s="22" t="s">
        <v>602</v>
      </c>
      <c r="C245" s="11" t="s">
        <v>19</v>
      </c>
      <c r="D245" s="11" t="s">
        <v>69</v>
      </c>
      <c r="E245" s="11" t="s">
        <v>60</v>
      </c>
      <c r="F245" s="11" t="s">
        <v>599</v>
      </c>
      <c r="G245" s="11"/>
      <c r="H245" s="13">
        <f>H246+H248</f>
        <v>100000</v>
      </c>
      <c r="I245" s="13">
        <f>I246+I248</f>
        <v>23660</v>
      </c>
      <c r="J245" s="13">
        <f t="shared" si="21"/>
        <v>123660</v>
      </c>
      <c r="K245" s="20"/>
    </row>
    <row r="246" spans="2:11" ht="12.75" customHeight="1">
      <c r="B246" s="22" t="s">
        <v>623</v>
      </c>
      <c r="C246" s="11" t="s">
        <v>19</v>
      </c>
      <c r="D246" s="11" t="s">
        <v>69</v>
      </c>
      <c r="E246" s="11" t="s">
        <v>60</v>
      </c>
      <c r="F246" s="11" t="s">
        <v>621</v>
      </c>
      <c r="G246" s="11"/>
      <c r="H246" s="13">
        <f t="shared" si="22"/>
        <v>0</v>
      </c>
      <c r="I246" s="13">
        <f t="shared" si="22"/>
        <v>23660</v>
      </c>
      <c r="J246" s="13">
        <f t="shared" si="21"/>
        <v>23660</v>
      </c>
      <c r="K246" s="20"/>
    </row>
    <row r="247" spans="2:11" ht="24">
      <c r="B247" s="22" t="s">
        <v>145</v>
      </c>
      <c r="C247" s="11" t="s">
        <v>19</v>
      </c>
      <c r="D247" s="11" t="s">
        <v>69</v>
      </c>
      <c r="E247" s="11" t="s">
        <v>60</v>
      </c>
      <c r="F247" s="11" t="s">
        <v>621</v>
      </c>
      <c r="G247" s="11" t="s">
        <v>270</v>
      </c>
      <c r="H247" s="13">
        <v>0</v>
      </c>
      <c r="I247" s="13">
        <v>23660</v>
      </c>
      <c r="J247" s="13">
        <f t="shared" si="21"/>
        <v>23660</v>
      </c>
      <c r="K247" s="20"/>
    </row>
    <row r="248" spans="2:11" ht="12.75">
      <c r="B248" s="22" t="s">
        <v>293</v>
      </c>
      <c r="C248" s="11" t="s">
        <v>19</v>
      </c>
      <c r="D248" s="11" t="s">
        <v>69</v>
      </c>
      <c r="E248" s="11" t="s">
        <v>60</v>
      </c>
      <c r="F248" s="11" t="s">
        <v>805</v>
      </c>
      <c r="G248" s="11"/>
      <c r="H248" s="13">
        <f>H249</f>
        <v>100000</v>
      </c>
      <c r="I248" s="13">
        <f>I249</f>
        <v>0</v>
      </c>
      <c r="J248" s="13">
        <f t="shared" si="21"/>
        <v>100000</v>
      </c>
      <c r="K248" s="20"/>
    </row>
    <row r="249" spans="2:11" ht="24">
      <c r="B249" s="22" t="s">
        <v>139</v>
      </c>
      <c r="C249" s="11" t="s">
        <v>19</v>
      </c>
      <c r="D249" s="11" t="s">
        <v>69</v>
      </c>
      <c r="E249" s="11" t="s">
        <v>60</v>
      </c>
      <c r="F249" s="11" t="s">
        <v>805</v>
      </c>
      <c r="G249" s="11" t="s">
        <v>253</v>
      </c>
      <c r="H249" s="13">
        <v>100000</v>
      </c>
      <c r="I249" s="13">
        <v>0</v>
      </c>
      <c r="J249" s="13">
        <f t="shared" si="21"/>
        <v>100000</v>
      </c>
      <c r="K249" s="20"/>
    </row>
    <row r="250" spans="2:11" ht="12.75" customHeight="1">
      <c r="B250" s="22" t="s">
        <v>41</v>
      </c>
      <c r="C250" s="11" t="s">
        <v>19</v>
      </c>
      <c r="D250" s="11" t="s">
        <v>69</v>
      </c>
      <c r="E250" s="12" t="s">
        <v>61</v>
      </c>
      <c r="F250" s="12"/>
      <c r="G250" s="11"/>
      <c r="H250" s="13">
        <f>H291+H252+H277+H285</f>
        <v>25663107.49</v>
      </c>
      <c r="I250" s="13">
        <f>I291+I252+I277+I285</f>
        <v>5268395.32</v>
      </c>
      <c r="J250" s="13">
        <f t="shared" si="21"/>
        <v>30931502.81</v>
      </c>
      <c r="K250" s="20"/>
    </row>
    <row r="251" spans="2:11" ht="41.25" customHeight="1">
      <c r="B251" s="22" t="s">
        <v>421</v>
      </c>
      <c r="C251" s="11" t="s">
        <v>19</v>
      </c>
      <c r="D251" s="11" t="s">
        <v>69</v>
      </c>
      <c r="E251" s="12" t="s">
        <v>61</v>
      </c>
      <c r="F251" s="12" t="s">
        <v>347</v>
      </c>
      <c r="G251" s="11"/>
      <c r="H251" s="13">
        <f>H252+H277+H285</f>
        <v>25359107.49</v>
      </c>
      <c r="I251" s="13">
        <f>I252+I277+I285</f>
        <v>5268395.32</v>
      </c>
      <c r="J251" s="13">
        <f t="shared" si="21"/>
        <v>30627502.81</v>
      </c>
      <c r="K251" s="20"/>
    </row>
    <row r="252" spans="2:11" ht="24" customHeight="1">
      <c r="B252" s="22" t="s">
        <v>422</v>
      </c>
      <c r="C252" s="11" t="s">
        <v>19</v>
      </c>
      <c r="D252" s="11" t="s">
        <v>69</v>
      </c>
      <c r="E252" s="12" t="s">
        <v>61</v>
      </c>
      <c r="F252" s="12" t="s">
        <v>339</v>
      </c>
      <c r="G252" s="11"/>
      <c r="H252" s="13">
        <f>H253+H258+H270</f>
        <v>23307185.04</v>
      </c>
      <c r="I252" s="13">
        <f>I253+I258+I270</f>
        <v>3378874.77</v>
      </c>
      <c r="J252" s="13">
        <f t="shared" si="21"/>
        <v>26686059.81</v>
      </c>
      <c r="K252" s="20"/>
    </row>
    <row r="253" spans="2:11" ht="24" customHeight="1">
      <c r="B253" s="22" t="s">
        <v>423</v>
      </c>
      <c r="C253" s="11" t="s">
        <v>19</v>
      </c>
      <c r="D253" s="11" t="s">
        <v>69</v>
      </c>
      <c r="E253" s="12" t="s">
        <v>61</v>
      </c>
      <c r="F253" s="12" t="s">
        <v>136</v>
      </c>
      <c r="G253" s="11"/>
      <c r="H253" s="13">
        <f>H256+H254</f>
        <v>2173000</v>
      </c>
      <c r="I253" s="13">
        <f>I256+I254</f>
        <v>1000000</v>
      </c>
      <c r="J253" s="13">
        <f t="shared" si="21"/>
        <v>3173000</v>
      </c>
      <c r="K253" s="20"/>
    </row>
    <row r="254" spans="2:11" ht="24" customHeight="1">
      <c r="B254" s="22" t="s">
        <v>644</v>
      </c>
      <c r="C254" s="11" t="s">
        <v>19</v>
      </c>
      <c r="D254" s="11" t="s">
        <v>69</v>
      </c>
      <c r="E254" s="12" t="s">
        <v>61</v>
      </c>
      <c r="F254" s="12" t="s">
        <v>113</v>
      </c>
      <c r="G254" s="11"/>
      <c r="H254" s="13">
        <f>H255</f>
        <v>2000000</v>
      </c>
      <c r="I254" s="13">
        <f>I255</f>
        <v>1000000</v>
      </c>
      <c r="J254" s="13">
        <f t="shared" si="21"/>
        <v>3000000</v>
      </c>
      <c r="K254" s="20"/>
    </row>
    <row r="255" spans="2:11" ht="12.75">
      <c r="B255" s="22" t="s">
        <v>142</v>
      </c>
      <c r="C255" s="11" t="s">
        <v>19</v>
      </c>
      <c r="D255" s="11" t="s">
        <v>69</v>
      </c>
      <c r="E255" s="12" t="s">
        <v>61</v>
      </c>
      <c r="F255" s="12" t="s">
        <v>113</v>
      </c>
      <c r="G255" s="11" t="s">
        <v>250</v>
      </c>
      <c r="H255" s="13">
        <v>2000000</v>
      </c>
      <c r="I255" s="13">
        <v>1000000</v>
      </c>
      <c r="J255" s="13">
        <f t="shared" si="21"/>
        <v>3000000</v>
      </c>
      <c r="K255" s="20"/>
    </row>
    <row r="256" spans="2:11" ht="48" customHeight="1">
      <c r="B256" s="22" t="s">
        <v>220</v>
      </c>
      <c r="C256" s="11" t="s">
        <v>19</v>
      </c>
      <c r="D256" s="11" t="s">
        <v>69</v>
      </c>
      <c r="E256" s="12" t="s">
        <v>61</v>
      </c>
      <c r="F256" s="12" t="s">
        <v>340</v>
      </c>
      <c r="G256" s="11"/>
      <c r="H256" s="13">
        <f>H257</f>
        <v>173000</v>
      </c>
      <c r="I256" s="13">
        <f>I257</f>
        <v>0</v>
      </c>
      <c r="J256" s="13">
        <f t="shared" si="21"/>
        <v>173000</v>
      </c>
      <c r="K256" s="20"/>
    </row>
    <row r="257" spans="2:11" ht="12.75">
      <c r="B257" s="22" t="s">
        <v>142</v>
      </c>
      <c r="C257" s="11" t="s">
        <v>19</v>
      </c>
      <c r="D257" s="11" t="s">
        <v>69</v>
      </c>
      <c r="E257" s="12" t="s">
        <v>61</v>
      </c>
      <c r="F257" s="12" t="s">
        <v>340</v>
      </c>
      <c r="G257" s="11" t="s">
        <v>250</v>
      </c>
      <c r="H257" s="13">
        <v>173000</v>
      </c>
      <c r="I257" s="13">
        <v>0</v>
      </c>
      <c r="J257" s="13">
        <f t="shared" si="21"/>
        <v>173000</v>
      </c>
      <c r="K257" s="20"/>
    </row>
    <row r="258" spans="2:11" ht="24" customHeight="1">
      <c r="B258" s="22" t="s">
        <v>632</v>
      </c>
      <c r="C258" s="11" t="s">
        <v>19</v>
      </c>
      <c r="D258" s="11" t="s">
        <v>69</v>
      </c>
      <c r="E258" s="12" t="s">
        <v>61</v>
      </c>
      <c r="F258" s="12" t="s">
        <v>134</v>
      </c>
      <c r="G258" s="11"/>
      <c r="H258" s="13">
        <f>H259+H263+H266+H268</f>
        <v>1563781</v>
      </c>
      <c r="I258" s="13">
        <f>I259+I263+I266+I268</f>
        <v>2126709.77</v>
      </c>
      <c r="J258" s="13">
        <f t="shared" si="21"/>
        <v>3690490.77</v>
      </c>
      <c r="K258" s="20"/>
    </row>
    <row r="259" spans="2:11" ht="12.75" customHeight="1">
      <c r="B259" s="22" t="s">
        <v>218</v>
      </c>
      <c r="C259" s="11" t="s">
        <v>19</v>
      </c>
      <c r="D259" s="11" t="s">
        <v>69</v>
      </c>
      <c r="E259" s="12" t="s">
        <v>61</v>
      </c>
      <c r="F259" s="12" t="s">
        <v>110</v>
      </c>
      <c r="G259" s="11"/>
      <c r="H259" s="13">
        <f>H262+H260+H261</f>
        <v>938469</v>
      </c>
      <c r="I259" s="13">
        <f>I262+I260+I261</f>
        <v>577774.48</v>
      </c>
      <c r="J259" s="13">
        <f t="shared" si="21"/>
        <v>1516243.48</v>
      </c>
      <c r="K259" s="20"/>
    </row>
    <row r="260" spans="2:11" ht="24" hidden="1">
      <c r="B260" s="22" t="s">
        <v>139</v>
      </c>
      <c r="C260" s="11" t="s">
        <v>19</v>
      </c>
      <c r="D260" s="11" t="s">
        <v>69</v>
      </c>
      <c r="E260" s="12" t="s">
        <v>61</v>
      </c>
      <c r="F260" s="12" t="s">
        <v>110</v>
      </c>
      <c r="G260" s="11" t="s">
        <v>253</v>
      </c>
      <c r="H260" s="13">
        <v>0</v>
      </c>
      <c r="I260" s="13">
        <v>0</v>
      </c>
      <c r="J260" s="13">
        <f t="shared" si="21"/>
        <v>0</v>
      </c>
      <c r="K260" s="20"/>
    </row>
    <row r="261" spans="2:11" ht="24" hidden="1">
      <c r="B261" s="22" t="s">
        <v>145</v>
      </c>
      <c r="C261" s="11" t="s">
        <v>19</v>
      </c>
      <c r="D261" s="11" t="s">
        <v>69</v>
      </c>
      <c r="E261" s="12" t="s">
        <v>61</v>
      </c>
      <c r="F261" s="12" t="s">
        <v>110</v>
      </c>
      <c r="G261" s="11" t="s">
        <v>270</v>
      </c>
      <c r="H261" s="13">
        <v>0</v>
      </c>
      <c r="I261" s="13">
        <v>0</v>
      </c>
      <c r="J261" s="13">
        <f t="shared" si="21"/>
        <v>0</v>
      </c>
      <c r="K261" s="20"/>
    </row>
    <row r="262" spans="2:11" ht="20.25" customHeight="1">
      <c r="B262" s="22" t="s">
        <v>142</v>
      </c>
      <c r="C262" s="11" t="s">
        <v>19</v>
      </c>
      <c r="D262" s="11" t="s">
        <v>69</v>
      </c>
      <c r="E262" s="12" t="s">
        <v>61</v>
      </c>
      <c r="F262" s="12" t="s">
        <v>110</v>
      </c>
      <c r="G262" s="11" t="s">
        <v>250</v>
      </c>
      <c r="H262" s="13">
        <v>938469</v>
      </c>
      <c r="I262" s="13">
        <f>296294.48+281480</f>
        <v>577774.48</v>
      </c>
      <c r="J262" s="13">
        <f t="shared" si="21"/>
        <v>1516243.48</v>
      </c>
      <c r="K262" s="20"/>
    </row>
    <row r="263" spans="2:11" ht="23.25" customHeight="1">
      <c r="B263" s="22" t="s">
        <v>633</v>
      </c>
      <c r="C263" s="11" t="s">
        <v>19</v>
      </c>
      <c r="D263" s="11" t="s">
        <v>69</v>
      </c>
      <c r="E263" s="12" t="s">
        <v>61</v>
      </c>
      <c r="F263" s="12" t="s">
        <v>630</v>
      </c>
      <c r="G263" s="11"/>
      <c r="H263" s="13">
        <f>H264+H265</f>
        <v>440892</v>
      </c>
      <c r="I263" s="13">
        <f>I264+I265</f>
        <v>1548935.29</v>
      </c>
      <c r="J263" s="13">
        <f t="shared" si="21"/>
        <v>1989827.29</v>
      </c>
      <c r="K263" s="20"/>
    </row>
    <row r="264" spans="2:11" ht="23.25" customHeight="1" hidden="1">
      <c r="B264" s="22" t="s">
        <v>139</v>
      </c>
      <c r="C264" s="11" t="s">
        <v>19</v>
      </c>
      <c r="D264" s="11" t="s">
        <v>69</v>
      </c>
      <c r="E264" s="12" t="s">
        <v>61</v>
      </c>
      <c r="F264" s="12" t="s">
        <v>630</v>
      </c>
      <c r="G264" s="11" t="s">
        <v>253</v>
      </c>
      <c r="H264" s="13">
        <v>0</v>
      </c>
      <c r="I264" s="13">
        <v>0</v>
      </c>
      <c r="J264" s="13">
        <f t="shared" si="21"/>
        <v>0</v>
      </c>
      <c r="K264" s="20"/>
    </row>
    <row r="265" spans="2:11" ht="12.75">
      <c r="B265" s="22" t="s">
        <v>142</v>
      </c>
      <c r="C265" s="11" t="s">
        <v>19</v>
      </c>
      <c r="D265" s="11" t="s">
        <v>69</v>
      </c>
      <c r="E265" s="12" t="s">
        <v>61</v>
      </c>
      <c r="F265" s="12" t="s">
        <v>630</v>
      </c>
      <c r="G265" s="11" t="s">
        <v>250</v>
      </c>
      <c r="H265" s="13">
        <v>440892</v>
      </c>
      <c r="I265" s="13">
        <v>1548935.29</v>
      </c>
      <c r="J265" s="13">
        <f t="shared" si="21"/>
        <v>1989827.29</v>
      </c>
      <c r="K265" s="20"/>
    </row>
    <row r="266" spans="2:11" ht="12.75" customHeight="1">
      <c r="B266" s="22" t="s">
        <v>634</v>
      </c>
      <c r="C266" s="11" t="s">
        <v>19</v>
      </c>
      <c r="D266" s="11" t="s">
        <v>69</v>
      </c>
      <c r="E266" s="12" t="s">
        <v>61</v>
      </c>
      <c r="F266" s="12" t="s">
        <v>631</v>
      </c>
      <c r="G266" s="11"/>
      <c r="H266" s="13">
        <f>H267</f>
        <v>85000</v>
      </c>
      <c r="I266" s="13">
        <f>I267</f>
        <v>0</v>
      </c>
      <c r="J266" s="13">
        <f t="shared" si="21"/>
        <v>85000</v>
      </c>
      <c r="K266" s="20"/>
    </row>
    <row r="267" spans="2:11" ht="24">
      <c r="B267" s="22" t="s">
        <v>139</v>
      </c>
      <c r="C267" s="11" t="s">
        <v>19</v>
      </c>
      <c r="D267" s="11" t="s">
        <v>69</v>
      </c>
      <c r="E267" s="12" t="s">
        <v>61</v>
      </c>
      <c r="F267" s="12" t="s">
        <v>631</v>
      </c>
      <c r="G267" s="11" t="s">
        <v>253</v>
      </c>
      <c r="H267" s="13">
        <v>85000</v>
      </c>
      <c r="I267" s="13">
        <v>0</v>
      </c>
      <c r="J267" s="13">
        <f t="shared" si="21"/>
        <v>85000</v>
      </c>
      <c r="K267" s="20"/>
    </row>
    <row r="268" spans="2:11" ht="36">
      <c r="B268" s="22" t="s">
        <v>919</v>
      </c>
      <c r="C268" s="11" t="s">
        <v>19</v>
      </c>
      <c r="D268" s="11" t="s">
        <v>69</v>
      </c>
      <c r="E268" s="12" t="s">
        <v>61</v>
      </c>
      <c r="F268" s="12" t="s">
        <v>918</v>
      </c>
      <c r="G268" s="11"/>
      <c r="H268" s="13">
        <f>H269</f>
        <v>99420</v>
      </c>
      <c r="I268" s="13">
        <f>I269</f>
        <v>0</v>
      </c>
      <c r="J268" s="13">
        <f t="shared" si="21"/>
        <v>99420</v>
      </c>
      <c r="K268" s="20"/>
    </row>
    <row r="269" spans="2:11" ht="12.75">
      <c r="B269" s="22" t="s">
        <v>142</v>
      </c>
      <c r="C269" s="11" t="s">
        <v>19</v>
      </c>
      <c r="D269" s="11" t="s">
        <v>69</v>
      </c>
      <c r="E269" s="12" t="s">
        <v>61</v>
      </c>
      <c r="F269" s="12" t="s">
        <v>918</v>
      </c>
      <c r="G269" s="11" t="s">
        <v>250</v>
      </c>
      <c r="H269" s="13">
        <v>99420</v>
      </c>
      <c r="I269" s="13">
        <v>0</v>
      </c>
      <c r="J269" s="13">
        <f t="shared" si="21"/>
        <v>99420</v>
      </c>
      <c r="K269" s="20"/>
    </row>
    <row r="270" spans="2:11" ht="28.5" customHeight="1">
      <c r="B270" s="22" t="s">
        <v>835</v>
      </c>
      <c r="C270" s="11" t="s">
        <v>19</v>
      </c>
      <c r="D270" s="11" t="s">
        <v>69</v>
      </c>
      <c r="E270" s="12" t="s">
        <v>61</v>
      </c>
      <c r="F270" s="12" t="s">
        <v>153</v>
      </c>
      <c r="G270" s="11"/>
      <c r="H270" s="13">
        <f>H273+H275+H271</f>
        <v>19570404.04</v>
      </c>
      <c r="I270" s="13">
        <f>I273+I275+I271</f>
        <v>252165</v>
      </c>
      <c r="J270" s="13">
        <f t="shared" si="21"/>
        <v>19822569.04</v>
      </c>
      <c r="K270" s="20"/>
    </row>
    <row r="271" spans="2:11" ht="23.25" customHeight="1">
      <c r="B271" s="22" t="s">
        <v>920</v>
      </c>
      <c r="C271" s="11" t="s">
        <v>19</v>
      </c>
      <c r="D271" s="11" t="s">
        <v>69</v>
      </c>
      <c r="E271" s="12" t="s">
        <v>61</v>
      </c>
      <c r="F271" s="12" t="s">
        <v>921</v>
      </c>
      <c r="G271" s="11"/>
      <c r="H271" s="13">
        <f>H272</f>
        <v>370000</v>
      </c>
      <c r="I271" s="13">
        <f>I272</f>
        <v>252165</v>
      </c>
      <c r="J271" s="13">
        <f t="shared" si="21"/>
        <v>622165</v>
      </c>
      <c r="K271" s="20"/>
    </row>
    <row r="272" spans="2:11" ht="28.5" customHeight="1">
      <c r="B272" s="22" t="s">
        <v>145</v>
      </c>
      <c r="C272" s="11" t="s">
        <v>19</v>
      </c>
      <c r="D272" s="11" t="s">
        <v>69</v>
      </c>
      <c r="E272" s="12" t="s">
        <v>61</v>
      </c>
      <c r="F272" s="12" t="s">
        <v>921</v>
      </c>
      <c r="G272" s="11" t="s">
        <v>270</v>
      </c>
      <c r="H272" s="13">
        <v>370000</v>
      </c>
      <c r="I272" s="13">
        <f>26000+226165</f>
        <v>252165</v>
      </c>
      <c r="J272" s="13">
        <f t="shared" si="21"/>
        <v>622165</v>
      </c>
      <c r="K272" s="20"/>
    </row>
    <row r="273" spans="2:11" ht="36">
      <c r="B273" s="22" t="s">
        <v>836</v>
      </c>
      <c r="C273" s="11" t="s">
        <v>19</v>
      </c>
      <c r="D273" s="11" t="s">
        <v>69</v>
      </c>
      <c r="E273" s="12" t="s">
        <v>61</v>
      </c>
      <c r="F273" s="12" t="s">
        <v>834</v>
      </c>
      <c r="G273" s="11"/>
      <c r="H273" s="13">
        <f>H274</f>
        <v>19200404.04</v>
      </c>
      <c r="I273" s="13">
        <f>I274</f>
        <v>0</v>
      </c>
      <c r="J273" s="13">
        <f t="shared" si="21"/>
        <v>19200404.04</v>
      </c>
      <c r="K273" s="20"/>
    </row>
    <row r="274" spans="2:11" ht="24">
      <c r="B274" s="22" t="s">
        <v>145</v>
      </c>
      <c r="C274" s="11" t="s">
        <v>19</v>
      </c>
      <c r="D274" s="11" t="s">
        <v>69</v>
      </c>
      <c r="E274" s="12" t="s">
        <v>61</v>
      </c>
      <c r="F274" s="12" t="s">
        <v>834</v>
      </c>
      <c r="G274" s="11" t="s">
        <v>270</v>
      </c>
      <c r="H274" s="13">
        <v>19200404.04</v>
      </c>
      <c r="I274" s="13">
        <v>0</v>
      </c>
      <c r="J274" s="13">
        <f t="shared" si="21"/>
        <v>19200404.04</v>
      </c>
      <c r="K274" s="20"/>
    </row>
    <row r="275" spans="2:11" ht="36" hidden="1">
      <c r="B275" s="22" t="s">
        <v>837</v>
      </c>
      <c r="C275" s="11" t="s">
        <v>19</v>
      </c>
      <c r="D275" s="11" t="s">
        <v>69</v>
      </c>
      <c r="E275" s="12" t="s">
        <v>61</v>
      </c>
      <c r="F275" s="12" t="s">
        <v>799</v>
      </c>
      <c r="G275" s="11"/>
      <c r="H275" s="13">
        <f>H276</f>
        <v>0</v>
      </c>
      <c r="I275" s="13">
        <f>I276</f>
        <v>0</v>
      </c>
      <c r="J275" s="13">
        <f t="shared" si="21"/>
        <v>0</v>
      </c>
      <c r="K275" s="20"/>
    </row>
    <row r="276" spans="2:11" ht="24" hidden="1">
      <c r="B276" s="22" t="s">
        <v>145</v>
      </c>
      <c r="C276" s="11" t="s">
        <v>19</v>
      </c>
      <c r="D276" s="11" t="s">
        <v>69</v>
      </c>
      <c r="E276" s="12" t="s">
        <v>61</v>
      </c>
      <c r="F276" s="12" t="s">
        <v>799</v>
      </c>
      <c r="G276" s="11" t="s">
        <v>270</v>
      </c>
      <c r="H276" s="13">
        <v>0</v>
      </c>
      <c r="I276" s="13">
        <v>0</v>
      </c>
      <c r="J276" s="13">
        <f t="shared" si="21"/>
        <v>0</v>
      </c>
      <c r="K276" s="20"/>
    </row>
    <row r="277" spans="2:11" ht="24" customHeight="1">
      <c r="B277" s="22" t="s">
        <v>548</v>
      </c>
      <c r="C277" s="11" t="s">
        <v>19</v>
      </c>
      <c r="D277" s="11" t="s">
        <v>69</v>
      </c>
      <c r="E277" s="12" t="s">
        <v>61</v>
      </c>
      <c r="F277" s="12" t="s">
        <v>491</v>
      </c>
      <c r="G277" s="11"/>
      <c r="H277" s="13">
        <f>H278</f>
        <v>1971922.45</v>
      </c>
      <c r="I277" s="13">
        <f>I278</f>
        <v>1889520.55</v>
      </c>
      <c r="J277" s="13">
        <f t="shared" si="21"/>
        <v>3861443</v>
      </c>
      <c r="K277" s="20"/>
    </row>
    <row r="278" spans="2:11" ht="30" customHeight="1">
      <c r="B278" s="22" t="s">
        <v>549</v>
      </c>
      <c r="C278" s="11" t="s">
        <v>19</v>
      </c>
      <c r="D278" s="11" t="s">
        <v>69</v>
      </c>
      <c r="E278" s="12" t="s">
        <v>61</v>
      </c>
      <c r="F278" s="12" t="s">
        <v>119</v>
      </c>
      <c r="G278" s="11"/>
      <c r="H278" s="13">
        <f>H283+H281+H279</f>
        <v>1971922.45</v>
      </c>
      <c r="I278" s="13">
        <f>I283+I281+I279</f>
        <v>1889520.55</v>
      </c>
      <c r="J278" s="13">
        <f t="shared" si="21"/>
        <v>3861443</v>
      </c>
      <c r="K278" s="20"/>
    </row>
    <row r="279" spans="2:11" ht="60" customHeight="1" hidden="1">
      <c r="B279" s="22" t="s">
        <v>271</v>
      </c>
      <c r="C279" s="11" t="s">
        <v>19</v>
      </c>
      <c r="D279" s="11" t="s">
        <v>69</v>
      </c>
      <c r="E279" s="12" t="s">
        <v>61</v>
      </c>
      <c r="F279" s="12" t="s">
        <v>745</v>
      </c>
      <c r="G279" s="11"/>
      <c r="H279" s="13">
        <f>H280</f>
        <v>0</v>
      </c>
      <c r="I279" s="13">
        <f>I280</f>
        <v>0</v>
      </c>
      <c r="J279" s="13">
        <f t="shared" si="21"/>
        <v>0</v>
      </c>
      <c r="K279" s="20"/>
    </row>
    <row r="280" spans="2:11" ht="12.75" hidden="1">
      <c r="B280" s="22" t="s">
        <v>142</v>
      </c>
      <c r="C280" s="11" t="s">
        <v>19</v>
      </c>
      <c r="D280" s="11" t="s">
        <v>69</v>
      </c>
      <c r="E280" s="12" t="s">
        <v>61</v>
      </c>
      <c r="F280" s="12" t="s">
        <v>745</v>
      </c>
      <c r="G280" s="11" t="s">
        <v>250</v>
      </c>
      <c r="H280" s="13">
        <v>0</v>
      </c>
      <c r="I280" s="13">
        <v>0</v>
      </c>
      <c r="J280" s="13">
        <f t="shared" si="21"/>
        <v>0</v>
      </c>
      <c r="K280" s="20"/>
    </row>
    <row r="281" spans="2:11" ht="60" customHeight="1" hidden="1">
      <c r="B281" s="22" t="s">
        <v>271</v>
      </c>
      <c r="C281" s="11" t="s">
        <v>19</v>
      </c>
      <c r="D281" s="11" t="s">
        <v>69</v>
      </c>
      <c r="E281" s="12" t="s">
        <v>61</v>
      </c>
      <c r="F281" s="12" t="s">
        <v>81</v>
      </c>
      <c r="G281" s="11"/>
      <c r="H281" s="13">
        <f>H282</f>
        <v>0</v>
      </c>
      <c r="I281" s="13">
        <f>I282</f>
        <v>0</v>
      </c>
      <c r="J281" s="13">
        <f t="shared" si="21"/>
        <v>0</v>
      </c>
      <c r="K281" s="20"/>
    </row>
    <row r="282" spans="2:11" ht="12.75" hidden="1">
      <c r="B282" s="22" t="s">
        <v>142</v>
      </c>
      <c r="C282" s="11" t="s">
        <v>19</v>
      </c>
      <c r="D282" s="11" t="s">
        <v>69</v>
      </c>
      <c r="E282" s="12" t="s">
        <v>61</v>
      </c>
      <c r="F282" s="12" t="s">
        <v>81</v>
      </c>
      <c r="G282" s="11" t="s">
        <v>250</v>
      </c>
      <c r="H282" s="13">
        <v>0</v>
      </c>
      <c r="I282" s="13">
        <v>0</v>
      </c>
      <c r="J282" s="13">
        <f t="shared" si="21"/>
        <v>0</v>
      </c>
      <c r="K282" s="20"/>
    </row>
    <row r="283" spans="2:11" ht="84" customHeight="1">
      <c r="B283" s="23" t="s">
        <v>576</v>
      </c>
      <c r="C283" s="11" t="s">
        <v>19</v>
      </c>
      <c r="D283" s="11" t="s">
        <v>69</v>
      </c>
      <c r="E283" s="12" t="s">
        <v>61</v>
      </c>
      <c r="F283" s="12" t="s">
        <v>490</v>
      </c>
      <c r="G283" s="11"/>
      <c r="H283" s="13">
        <f>H284</f>
        <v>1971922.45</v>
      </c>
      <c r="I283" s="13">
        <f>I284</f>
        <v>1889520.55</v>
      </c>
      <c r="J283" s="13">
        <f t="shared" si="21"/>
        <v>3861443</v>
      </c>
      <c r="K283" s="20"/>
    </row>
    <row r="284" spans="2:11" ht="12" customHeight="1">
      <c r="B284" s="22" t="s">
        <v>142</v>
      </c>
      <c r="C284" s="11" t="s">
        <v>19</v>
      </c>
      <c r="D284" s="11" t="s">
        <v>69</v>
      </c>
      <c r="E284" s="12" t="s">
        <v>61</v>
      </c>
      <c r="F284" s="12" t="s">
        <v>490</v>
      </c>
      <c r="G284" s="11" t="s">
        <v>250</v>
      </c>
      <c r="H284" s="13">
        <v>1971922.45</v>
      </c>
      <c r="I284" s="13">
        <v>1889520.55</v>
      </c>
      <c r="J284" s="13">
        <f t="shared" si="21"/>
        <v>3861443</v>
      </c>
      <c r="K284" s="20"/>
    </row>
    <row r="285" spans="2:11" ht="27" customHeight="1">
      <c r="B285" s="22" t="s">
        <v>418</v>
      </c>
      <c r="C285" s="11" t="s">
        <v>19</v>
      </c>
      <c r="D285" s="11" t="s">
        <v>69</v>
      </c>
      <c r="E285" s="12" t="s">
        <v>61</v>
      </c>
      <c r="F285" s="12" t="s">
        <v>338</v>
      </c>
      <c r="G285" s="11"/>
      <c r="H285" s="13">
        <f>H286</f>
        <v>80000</v>
      </c>
      <c r="I285" s="13">
        <f>I286</f>
        <v>0</v>
      </c>
      <c r="J285" s="13">
        <f t="shared" si="21"/>
        <v>80000</v>
      </c>
      <c r="K285" s="20"/>
    </row>
    <row r="286" spans="2:11" ht="24" customHeight="1">
      <c r="B286" s="22" t="s">
        <v>637</v>
      </c>
      <c r="C286" s="11" t="s">
        <v>19</v>
      </c>
      <c r="D286" s="11" t="s">
        <v>69</v>
      </c>
      <c r="E286" s="12" t="s">
        <v>61</v>
      </c>
      <c r="F286" s="12" t="s">
        <v>635</v>
      </c>
      <c r="G286" s="11"/>
      <c r="H286" s="13">
        <f>H289+H287</f>
        <v>80000</v>
      </c>
      <c r="I286" s="13">
        <f>I289+I287</f>
        <v>0</v>
      </c>
      <c r="J286" s="13">
        <f t="shared" si="21"/>
        <v>80000</v>
      </c>
      <c r="K286" s="20"/>
    </row>
    <row r="287" spans="2:11" ht="47.25" customHeight="1">
      <c r="B287" s="22" t="s">
        <v>777</v>
      </c>
      <c r="C287" s="11" t="s">
        <v>19</v>
      </c>
      <c r="D287" s="11" t="s">
        <v>69</v>
      </c>
      <c r="E287" s="12" t="s">
        <v>61</v>
      </c>
      <c r="F287" s="12" t="s">
        <v>778</v>
      </c>
      <c r="G287" s="11"/>
      <c r="H287" s="13">
        <f>H288</f>
        <v>80000</v>
      </c>
      <c r="I287" s="13">
        <f>I288</f>
        <v>0</v>
      </c>
      <c r="J287" s="13">
        <f aca="true" t="shared" si="23" ref="J287:J351">H287+I287</f>
        <v>80000</v>
      </c>
      <c r="K287" s="20"/>
    </row>
    <row r="288" spans="2:11" ht="24" customHeight="1">
      <c r="B288" s="22" t="s">
        <v>139</v>
      </c>
      <c r="C288" s="11" t="s">
        <v>19</v>
      </c>
      <c r="D288" s="11" t="s">
        <v>69</v>
      </c>
      <c r="E288" s="12" t="s">
        <v>61</v>
      </c>
      <c r="F288" s="12" t="s">
        <v>778</v>
      </c>
      <c r="G288" s="11" t="s">
        <v>253</v>
      </c>
      <c r="H288" s="13">
        <v>80000</v>
      </c>
      <c r="I288" s="13">
        <v>0</v>
      </c>
      <c r="J288" s="13">
        <f t="shared" si="23"/>
        <v>80000</v>
      </c>
      <c r="K288" s="20"/>
    </row>
    <row r="289" spans="2:11" ht="36" customHeight="1" hidden="1">
      <c r="B289" s="22" t="s">
        <v>638</v>
      </c>
      <c r="C289" s="11" t="s">
        <v>19</v>
      </c>
      <c r="D289" s="11" t="s">
        <v>69</v>
      </c>
      <c r="E289" s="12" t="s">
        <v>61</v>
      </c>
      <c r="F289" s="12" t="s">
        <v>636</v>
      </c>
      <c r="G289" s="11"/>
      <c r="H289" s="13">
        <f>H290</f>
        <v>0</v>
      </c>
      <c r="I289" s="13">
        <f>I290</f>
        <v>0</v>
      </c>
      <c r="J289" s="13">
        <f t="shared" si="23"/>
        <v>0</v>
      </c>
      <c r="K289" s="20"/>
    </row>
    <row r="290" spans="2:11" ht="24" hidden="1">
      <c r="B290" s="22" t="s">
        <v>139</v>
      </c>
      <c r="C290" s="11" t="s">
        <v>19</v>
      </c>
      <c r="D290" s="11" t="s">
        <v>69</v>
      </c>
      <c r="E290" s="12" t="s">
        <v>61</v>
      </c>
      <c r="F290" s="12" t="s">
        <v>636</v>
      </c>
      <c r="G290" s="11" t="s">
        <v>253</v>
      </c>
      <c r="H290" s="13">
        <v>0</v>
      </c>
      <c r="I290" s="13">
        <v>0</v>
      </c>
      <c r="J290" s="13">
        <f t="shared" si="23"/>
        <v>0</v>
      </c>
      <c r="K290" s="20"/>
    </row>
    <row r="291" spans="2:11" ht="36" customHeight="1">
      <c r="B291" s="22" t="s">
        <v>640</v>
      </c>
      <c r="C291" s="11" t="s">
        <v>19</v>
      </c>
      <c r="D291" s="11" t="s">
        <v>69</v>
      </c>
      <c r="E291" s="12" t="s">
        <v>61</v>
      </c>
      <c r="F291" s="12" t="s">
        <v>348</v>
      </c>
      <c r="G291" s="11"/>
      <c r="H291" s="13">
        <f aca="true" t="shared" si="24" ref="H291:I294">H292</f>
        <v>304000</v>
      </c>
      <c r="I291" s="13">
        <f t="shared" si="24"/>
        <v>0</v>
      </c>
      <c r="J291" s="13">
        <f t="shared" si="23"/>
        <v>304000</v>
      </c>
      <c r="K291" s="20"/>
    </row>
    <row r="292" spans="2:11" ht="24" customHeight="1">
      <c r="B292" s="22" t="s">
        <v>601</v>
      </c>
      <c r="C292" s="11" t="s">
        <v>19</v>
      </c>
      <c r="D292" s="11" t="s">
        <v>69</v>
      </c>
      <c r="E292" s="12" t="s">
        <v>61</v>
      </c>
      <c r="F292" s="12" t="s">
        <v>598</v>
      </c>
      <c r="G292" s="11"/>
      <c r="H292" s="13">
        <f t="shared" si="24"/>
        <v>304000</v>
      </c>
      <c r="I292" s="13">
        <f t="shared" si="24"/>
        <v>0</v>
      </c>
      <c r="J292" s="13">
        <f t="shared" si="23"/>
        <v>304000</v>
      </c>
      <c r="K292" s="20"/>
    </row>
    <row r="293" spans="2:11" ht="47.25" customHeight="1">
      <c r="B293" s="22" t="s">
        <v>641</v>
      </c>
      <c r="C293" s="11" t="s">
        <v>19</v>
      </c>
      <c r="D293" s="11" t="s">
        <v>69</v>
      </c>
      <c r="E293" s="12" t="s">
        <v>61</v>
      </c>
      <c r="F293" s="12" t="s">
        <v>639</v>
      </c>
      <c r="G293" s="11"/>
      <c r="H293" s="13">
        <f t="shared" si="24"/>
        <v>304000</v>
      </c>
      <c r="I293" s="13">
        <f t="shared" si="24"/>
        <v>0</v>
      </c>
      <c r="J293" s="13">
        <f t="shared" si="23"/>
        <v>304000</v>
      </c>
      <c r="K293" s="20"/>
    </row>
    <row r="294" spans="2:11" ht="24">
      <c r="B294" s="22" t="s">
        <v>833</v>
      </c>
      <c r="C294" s="11" t="s">
        <v>19</v>
      </c>
      <c r="D294" s="11" t="s">
        <v>69</v>
      </c>
      <c r="E294" s="12" t="s">
        <v>61</v>
      </c>
      <c r="F294" s="12" t="s">
        <v>832</v>
      </c>
      <c r="G294" s="11"/>
      <c r="H294" s="13">
        <f>H295</f>
        <v>304000</v>
      </c>
      <c r="I294" s="13">
        <f t="shared" si="24"/>
        <v>0</v>
      </c>
      <c r="J294" s="13">
        <f t="shared" si="23"/>
        <v>304000</v>
      </c>
      <c r="K294" s="20"/>
    </row>
    <row r="295" spans="2:11" ht="24">
      <c r="B295" s="22" t="s">
        <v>139</v>
      </c>
      <c r="C295" s="11" t="s">
        <v>19</v>
      </c>
      <c r="D295" s="11" t="s">
        <v>69</v>
      </c>
      <c r="E295" s="12" t="s">
        <v>61</v>
      </c>
      <c r="F295" s="12" t="s">
        <v>832</v>
      </c>
      <c r="G295" s="11" t="s">
        <v>253</v>
      </c>
      <c r="H295" s="13">
        <v>304000</v>
      </c>
      <c r="I295" s="13">
        <v>0</v>
      </c>
      <c r="J295" s="13">
        <f t="shared" si="23"/>
        <v>304000</v>
      </c>
      <c r="K295" s="20"/>
    </row>
    <row r="296" spans="2:11" ht="25.5" customHeight="1">
      <c r="B296" s="22" t="s">
        <v>642</v>
      </c>
      <c r="C296" s="11" t="s">
        <v>19</v>
      </c>
      <c r="D296" s="11" t="s">
        <v>69</v>
      </c>
      <c r="E296" s="11" t="s">
        <v>62</v>
      </c>
      <c r="F296" s="11"/>
      <c r="G296" s="11"/>
      <c r="H296" s="13">
        <f>H297</f>
        <v>697488</v>
      </c>
      <c r="I296" s="13">
        <f>I297</f>
        <v>0</v>
      </c>
      <c r="J296" s="13">
        <f t="shared" si="23"/>
        <v>697488</v>
      </c>
      <c r="K296" s="20"/>
    </row>
    <row r="297" spans="2:11" ht="36" customHeight="1">
      <c r="B297" s="22" t="s">
        <v>643</v>
      </c>
      <c r="C297" s="11" t="s">
        <v>19</v>
      </c>
      <c r="D297" s="11" t="s">
        <v>69</v>
      </c>
      <c r="E297" s="11" t="s">
        <v>62</v>
      </c>
      <c r="F297" s="11" t="s">
        <v>347</v>
      </c>
      <c r="G297" s="11"/>
      <c r="H297" s="13">
        <f>H298+H307</f>
        <v>697488</v>
      </c>
      <c r="I297" s="13">
        <f>I298+I307</f>
        <v>0</v>
      </c>
      <c r="J297" s="13">
        <f t="shared" si="23"/>
        <v>697488</v>
      </c>
      <c r="K297" s="20"/>
    </row>
    <row r="298" spans="2:11" ht="24" customHeight="1">
      <c r="B298" s="22" t="s">
        <v>422</v>
      </c>
      <c r="C298" s="11" t="s">
        <v>19</v>
      </c>
      <c r="D298" s="11" t="s">
        <v>69</v>
      </c>
      <c r="E298" s="11" t="s">
        <v>62</v>
      </c>
      <c r="F298" s="11" t="s">
        <v>339</v>
      </c>
      <c r="G298" s="11"/>
      <c r="H298" s="13">
        <f>H299+H304</f>
        <v>280000</v>
      </c>
      <c r="I298" s="13">
        <f>I299+I304</f>
        <v>0</v>
      </c>
      <c r="J298" s="13">
        <f t="shared" si="23"/>
        <v>280000</v>
      </c>
      <c r="K298" s="20"/>
    </row>
    <row r="299" spans="2:11" ht="24" customHeight="1">
      <c r="B299" s="22" t="s">
        <v>423</v>
      </c>
      <c r="C299" s="11" t="s">
        <v>19</v>
      </c>
      <c r="D299" s="11" t="s">
        <v>69</v>
      </c>
      <c r="E299" s="11" t="s">
        <v>62</v>
      </c>
      <c r="F299" s="11" t="s">
        <v>136</v>
      </c>
      <c r="G299" s="11"/>
      <c r="H299" s="13">
        <f>H300+H302</f>
        <v>280000</v>
      </c>
      <c r="I299" s="13">
        <f>I300+I302</f>
        <v>0</v>
      </c>
      <c r="J299" s="13">
        <f t="shared" si="23"/>
        <v>280000</v>
      </c>
      <c r="K299" s="20"/>
    </row>
    <row r="300" spans="2:11" ht="24" customHeight="1" hidden="1">
      <c r="B300" s="22" t="s">
        <v>644</v>
      </c>
      <c r="C300" s="11" t="s">
        <v>19</v>
      </c>
      <c r="D300" s="11" t="s">
        <v>69</v>
      </c>
      <c r="E300" s="11" t="s">
        <v>62</v>
      </c>
      <c r="F300" s="11" t="s">
        <v>113</v>
      </c>
      <c r="G300" s="11"/>
      <c r="H300" s="13">
        <f>H301</f>
        <v>0</v>
      </c>
      <c r="I300" s="13">
        <f>I301</f>
        <v>0</v>
      </c>
      <c r="J300" s="13">
        <f t="shared" si="23"/>
        <v>0</v>
      </c>
      <c r="K300" s="20"/>
    </row>
    <row r="301" spans="2:11" ht="12.75" hidden="1">
      <c r="B301" s="22" t="s">
        <v>142</v>
      </c>
      <c r="C301" s="11" t="s">
        <v>19</v>
      </c>
      <c r="D301" s="11" t="s">
        <v>69</v>
      </c>
      <c r="E301" s="11" t="s">
        <v>62</v>
      </c>
      <c r="F301" s="11" t="s">
        <v>113</v>
      </c>
      <c r="G301" s="11" t="s">
        <v>250</v>
      </c>
      <c r="H301" s="13">
        <v>0</v>
      </c>
      <c r="I301" s="13">
        <v>0</v>
      </c>
      <c r="J301" s="13">
        <f t="shared" si="23"/>
        <v>0</v>
      </c>
      <c r="K301" s="20"/>
    </row>
    <row r="302" spans="2:11" ht="24" customHeight="1">
      <c r="B302" s="22" t="s">
        <v>721</v>
      </c>
      <c r="C302" s="11" t="s">
        <v>19</v>
      </c>
      <c r="D302" s="11" t="s">
        <v>69</v>
      </c>
      <c r="E302" s="11" t="s">
        <v>62</v>
      </c>
      <c r="F302" s="11" t="s">
        <v>720</v>
      </c>
      <c r="G302" s="11"/>
      <c r="H302" s="13">
        <f>H303</f>
        <v>280000</v>
      </c>
      <c r="I302" s="13">
        <f>I303</f>
        <v>0</v>
      </c>
      <c r="J302" s="13">
        <f t="shared" si="23"/>
        <v>280000</v>
      </c>
      <c r="K302" s="20"/>
    </row>
    <row r="303" spans="2:11" ht="12.75">
      <c r="B303" s="22" t="s">
        <v>142</v>
      </c>
      <c r="C303" s="11" t="s">
        <v>19</v>
      </c>
      <c r="D303" s="11" t="s">
        <v>69</v>
      </c>
      <c r="E303" s="11" t="s">
        <v>62</v>
      </c>
      <c r="F303" s="11" t="s">
        <v>720</v>
      </c>
      <c r="G303" s="11" t="s">
        <v>250</v>
      </c>
      <c r="H303" s="13">
        <v>280000</v>
      </c>
      <c r="I303" s="13">
        <v>0</v>
      </c>
      <c r="J303" s="13">
        <f t="shared" si="23"/>
        <v>280000</v>
      </c>
      <c r="K303" s="20"/>
    </row>
    <row r="304" spans="2:11" ht="24" hidden="1">
      <c r="B304" s="22" t="s">
        <v>632</v>
      </c>
      <c r="C304" s="11" t="s">
        <v>19</v>
      </c>
      <c r="D304" s="11" t="s">
        <v>69</v>
      </c>
      <c r="E304" s="11" t="s">
        <v>62</v>
      </c>
      <c r="F304" s="11" t="s">
        <v>134</v>
      </c>
      <c r="G304" s="11"/>
      <c r="H304" s="13">
        <f>H305</f>
        <v>0</v>
      </c>
      <c r="I304" s="13">
        <f>I305</f>
        <v>0</v>
      </c>
      <c r="J304" s="13">
        <f t="shared" si="23"/>
        <v>0</v>
      </c>
      <c r="K304" s="20"/>
    </row>
    <row r="305" spans="2:11" ht="12.75" hidden="1">
      <c r="B305" s="22" t="s">
        <v>634</v>
      </c>
      <c r="C305" s="11" t="s">
        <v>19</v>
      </c>
      <c r="D305" s="11" t="s">
        <v>69</v>
      </c>
      <c r="E305" s="11" t="s">
        <v>62</v>
      </c>
      <c r="F305" s="11" t="s">
        <v>631</v>
      </c>
      <c r="G305" s="11"/>
      <c r="H305" s="13">
        <f>H306</f>
        <v>0</v>
      </c>
      <c r="I305" s="13">
        <f>I306</f>
        <v>0</v>
      </c>
      <c r="J305" s="13">
        <f t="shared" si="23"/>
        <v>0</v>
      </c>
      <c r="K305" s="20"/>
    </row>
    <row r="306" spans="2:11" ht="24" hidden="1">
      <c r="B306" s="22" t="s">
        <v>139</v>
      </c>
      <c r="C306" s="11" t="s">
        <v>19</v>
      </c>
      <c r="D306" s="11" t="s">
        <v>69</v>
      </c>
      <c r="E306" s="11" t="s">
        <v>62</v>
      </c>
      <c r="F306" s="11" t="s">
        <v>631</v>
      </c>
      <c r="G306" s="11" t="s">
        <v>253</v>
      </c>
      <c r="H306" s="13">
        <v>0</v>
      </c>
      <c r="I306" s="13">
        <v>0</v>
      </c>
      <c r="J306" s="13">
        <f t="shared" si="23"/>
        <v>0</v>
      </c>
      <c r="K306" s="20"/>
    </row>
    <row r="307" spans="2:11" ht="29.25" customHeight="1">
      <c r="B307" s="22" t="s">
        <v>418</v>
      </c>
      <c r="C307" s="11" t="s">
        <v>19</v>
      </c>
      <c r="D307" s="11" t="s">
        <v>69</v>
      </c>
      <c r="E307" s="11" t="s">
        <v>62</v>
      </c>
      <c r="F307" s="11" t="s">
        <v>338</v>
      </c>
      <c r="G307" s="11"/>
      <c r="H307" s="13">
        <f aca="true" t="shared" si="25" ref="H307:I309">H308</f>
        <v>417488</v>
      </c>
      <c r="I307" s="13">
        <f t="shared" si="25"/>
        <v>0</v>
      </c>
      <c r="J307" s="13">
        <f t="shared" si="23"/>
        <v>417488</v>
      </c>
      <c r="K307" s="20"/>
    </row>
    <row r="308" spans="2:11" ht="24" customHeight="1">
      <c r="B308" s="22" t="s">
        <v>637</v>
      </c>
      <c r="C308" s="11" t="s">
        <v>19</v>
      </c>
      <c r="D308" s="11" t="s">
        <v>69</v>
      </c>
      <c r="E308" s="11" t="s">
        <v>62</v>
      </c>
      <c r="F308" s="11" t="s">
        <v>635</v>
      </c>
      <c r="G308" s="11"/>
      <c r="H308" s="13">
        <f t="shared" si="25"/>
        <v>417488</v>
      </c>
      <c r="I308" s="13">
        <f t="shared" si="25"/>
        <v>0</v>
      </c>
      <c r="J308" s="13">
        <f t="shared" si="23"/>
        <v>417488</v>
      </c>
      <c r="K308" s="20"/>
    </row>
    <row r="309" spans="2:11" ht="48" customHeight="1">
      <c r="B309" s="22" t="s">
        <v>777</v>
      </c>
      <c r="C309" s="11" t="s">
        <v>19</v>
      </c>
      <c r="D309" s="11" t="s">
        <v>69</v>
      </c>
      <c r="E309" s="11" t="s">
        <v>62</v>
      </c>
      <c r="F309" s="11" t="s">
        <v>778</v>
      </c>
      <c r="G309" s="11"/>
      <c r="H309" s="13">
        <f t="shared" si="25"/>
        <v>417488</v>
      </c>
      <c r="I309" s="13">
        <f t="shared" si="25"/>
        <v>0</v>
      </c>
      <c r="J309" s="13">
        <f t="shared" si="23"/>
        <v>417488</v>
      </c>
      <c r="K309" s="20"/>
    </row>
    <row r="310" spans="2:11" ht="24">
      <c r="B310" s="22" t="s">
        <v>139</v>
      </c>
      <c r="C310" s="11" t="s">
        <v>19</v>
      </c>
      <c r="D310" s="11" t="s">
        <v>69</v>
      </c>
      <c r="E310" s="11" t="s">
        <v>62</v>
      </c>
      <c r="F310" s="11" t="s">
        <v>778</v>
      </c>
      <c r="G310" s="11" t="s">
        <v>253</v>
      </c>
      <c r="H310" s="13">
        <v>417488</v>
      </c>
      <c r="I310" s="13">
        <v>0</v>
      </c>
      <c r="J310" s="13">
        <f t="shared" si="23"/>
        <v>417488</v>
      </c>
      <c r="K310" s="20"/>
    </row>
    <row r="311" spans="2:11" ht="12.75" customHeight="1" hidden="1">
      <c r="B311" s="22"/>
      <c r="C311" s="11" t="s">
        <v>19</v>
      </c>
      <c r="D311" s="11"/>
      <c r="E311" s="11"/>
      <c r="F311" s="11"/>
      <c r="G311" s="11"/>
      <c r="H311" s="13"/>
      <c r="I311" s="13"/>
      <c r="J311" s="13">
        <f t="shared" si="23"/>
        <v>0</v>
      </c>
      <c r="K311" s="20"/>
    </row>
    <row r="312" spans="2:11" ht="12.75" customHeight="1" hidden="1">
      <c r="B312" s="22"/>
      <c r="C312" s="11" t="s">
        <v>19</v>
      </c>
      <c r="D312" s="11"/>
      <c r="E312" s="11"/>
      <c r="F312" s="11"/>
      <c r="G312" s="11"/>
      <c r="H312" s="13"/>
      <c r="I312" s="13"/>
      <c r="J312" s="13">
        <f t="shared" si="23"/>
        <v>0</v>
      </c>
      <c r="K312" s="20"/>
    </row>
    <row r="313" spans="2:11" ht="12.75" customHeight="1">
      <c r="B313" s="22" t="s">
        <v>237</v>
      </c>
      <c r="C313" s="11" t="s">
        <v>19</v>
      </c>
      <c r="D313" s="11" t="s">
        <v>71</v>
      </c>
      <c r="E313" s="12"/>
      <c r="F313" s="12"/>
      <c r="G313" s="11"/>
      <c r="H313" s="13">
        <f>H317+H334+H314</f>
        <v>291934058.33</v>
      </c>
      <c r="I313" s="13">
        <f>I317+I334+I314</f>
        <v>-21781462.98</v>
      </c>
      <c r="J313" s="13">
        <f t="shared" si="23"/>
        <v>270152595.34999996</v>
      </c>
      <c r="K313" s="20"/>
    </row>
    <row r="314" spans="2:11" ht="12.75" customHeight="1" hidden="1">
      <c r="B314" s="22" t="s">
        <v>10</v>
      </c>
      <c r="C314" s="11" t="s">
        <v>19</v>
      </c>
      <c r="D314" s="11" t="s">
        <v>71</v>
      </c>
      <c r="E314" s="11" t="s">
        <v>60</v>
      </c>
      <c r="F314" s="12"/>
      <c r="G314" s="11"/>
      <c r="H314" s="13">
        <f>H315</f>
        <v>0</v>
      </c>
      <c r="I314" s="13">
        <f>I315</f>
        <v>0</v>
      </c>
      <c r="J314" s="13">
        <f t="shared" si="23"/>
        <v>0</v>
      </c>
      <c r="K314" s="20"/>
    </row>
    <row r="315" spans="2:11" ht="74.25" customHeight="1" hidden="1">
      <c r="B315" s="23" t="s">
        <v>573</v>
      </c>
      <c r="C315" s="11" t="s">
        <v>19</v>
      </c>
      <c r="D315" s="11" t="s">
        <v>71</v>
      </c>
      <c r="E315" s="11" t="s">
        <v>60</v>
      </c>
      <c r="F315" s="11" t="s">
        <v>534</v>
      </c>
      <c r="G315" s="11"/>
      <c r="H315" s="13">
        <f>H316</f>
        <v>0</v>
      </c>
      <c r="I315" s="13">
        <f>I316</f>
        <v>0</v>
      </c>
      <c r="J315" s="13">
        <f t="shared" si="23"/>
        <v>0</v>
      </c>
      <c r="K315" s="20"/>
    </row>
    <row r="316" spans="2:11" ht="24" hidden="1">
      <c r="B316" s="22" t="s">
        <v>145</v>
      </c>
      <c r="C316" s="11" t="s">
        <v>19</v>
      </c>
      <c r="D316" s="11" t="s">
        <v>71</v>
      </c>
      <c r="E316" s="11" t="s">
        <v>60</v>
      </c>
      <c r="F316" s="11" t="s">
        <v>534</v>
      </c>
      <c r="G316" s="11" t="s">
        <v>270</v>
      </c>
      <c r="H316" s="13">
        <v>0</v>
      </c>
      <c r="I316" s="13">
        <v>0</v>
      </c>
      <c r="J316" s="13">
        <f t="shared" si="23"/>
        <v>0</v>
      </c>
      <c r="K316" s="20"/>
    </row>
    <row r="317" spans="2:11" ht="12.75" customHeight="1">
      <c r="B317" s="22" t="s">
        <v>30</v>
      </c>
      <c r="C317" s="11" t="s">
        <v>19</v>
      </c>
      <c r="D317" s="11" t="s">
        <v>71</v>
      </c>
      <c r="E317" s="12" t="s">
        <v>61</v>
      </c>
      <c r="F317" s="12"/>
      <c r="G317" s="11"/>
      <c r="H317" s="13">
        <f>H319</f>
        <v>291616808.33</v>
      </c>
      <c r="I317" s="13">
        <f>I319</f>
        <v>-21681012.98</v>
      </c>
      <c r="J317" s="13">
        <f t="shared" si="23"/>
        <v>269935795.34999996</v>
      </c>
      <c r="K317" s="20"/>
    </row>
    <row r="318" spans="2:11" ht="24" customHeight="1">
      <c r="B318" s="22" t="s">
        <v>428</v>
      </c>
      <c r="C318" s="11" t="s">
        <v>19</v>
      </c>
      <c r="D318" s="11" t="s">
        <v>71</v>
      </c>
      <c r="E318" s="12" t="s">
        <v>61</v>
      </c>
      <c r="F318" s="12" t="s">
        <v>346</v>
      </c>
      <c r="G318" s="11"/>
      <c r="H318" s="13">
        <f>H319</f>
        <v>291616808.33</v>
      </c>
      <c r="I318" s="13">
        <f>I319</f>
        <v>-21681012.98</v>
      </c>
      <c r="J318" s="13">
        <f t="shared" si="23"/>
        <v>269935795.34999996</v>
      </c>
      <c r="K318" s="20"/>
    </row>
    <row r="319" spans="2:11" ht="12.75" customHeight="1">
      <c r="B319" s="22" t="s">
        <v>429</v>
      </c>
      <c r="C319" s="11" t="s">
        <v>19</v>
      </c>
      <c r="D319" s="11" t="s">
        <v>71</v>
      </c>
      <c r="E319" s="12" t="s">
        <v>61</v>
      </c>
      <c r="F319" s="12" t="s">
        <v>341</v>
      </c>
      <c r="G319" s="11"/>
      <c r="H319" s="13">
        <f>H323+H325+H327+H321</f>
        <v>291616808.33</v>
      </c>
      <c r="I319" s="13">
        <f>I323+I325+I327+I321</f>
        <v>-21681012.98</v>
      </c>
      <c r="J319" s="13">
        <f t="shared" si="23"/>
        <v>269935795.34999996</v>
      </c>
      <c r="K319" s="20"/>
    </row>
    <row r="320" spans="2:11" ht="27" customHeight="1">
      <c r="B320" s="22" t="s">
        <v>950</v>
      </c>
      <c r="C320" s="11" t="s">
        <v>19</v>
      </c>
      <c r="D320" s="11" t="s">
        <v>71</v>
      </c>
      <c r="E320" s="12" t="s">
        <v>61</v>
      </c>
      <c r="F320" s="12" t="s">
        <v>949</v>
      </c>
      <c r="G320" s="11"/>
      <c r="H320" s="13">
        <f>H321+H323+H325</f>
        <v>269272072.7</v>
      </c>
      <c r="I320" s="13">
        <f>I321+I323+I325</f>
        <v>365249.65</v>
      </c>
      <c r="J320" s="13">
        <f t="shared" si="23"/>
        <v>269637322.34999996</v>
      </c>
      <c r="K320" s="20"/>
    </row>
    <row r="321" spans="2:11" ht="24" customHeight="1">
      <c r="B321" s="22" t="s">
        <v>646</v>
      </c>
      <c r="C321" s="11" t="s">
        <v>19</v>
      </c>
      <c r="D321" s="11" t="s">
        <v>71</v>
      </c>
      <c r="E321" s="12" t="s">
        <v>61</v>
      </c>
      <c r="F321" s="12" t="s">
        <v>682</v>
      </c>
      <c r="G321" s="11"/>
      <c r="H321" s="13">
        <f>H322</f>
        <v>2748000</v>
      </c>
      <c r="I321" s="13">
        <f>I322</f>
        <v>365249.65</v>
      </c>
      <c r="J321" s="13">
        <f t="shared" si="23"/>
        <v>3113249.65</v>
      </c>
      <c r="K321" s="20"/>
    </row>
    <row r="322" spans="2:11" ht="24">
      <c r="B322" s="22" t="s">
        <v>145</v>
      </c>
      <c r="C322" s="11" t="s">
        <v>19</v>
      </c>
      <c r="D322" s="11" t="s">
        <v>71</v>
      </c>
      <c r="E322" s="12" t="s">
        <v>61</v>
      </c>
      <c r="F322" s="12" t="s">
        <v>682</v>
      </c>
      <c r="G322" s="11" t="s">
        <v>270</v>
      </c>
      <c r="H322" s="13">
        <v>2748000</v>
      </c>
      <c r="I322" s="13">
        <v>365249.65</v>
      </c>
      <c r="J322" s="13">
        <f t="shared" si="23"/>
        <v>3113249.65</v>
      </c>
      <c r="K322" s="20"/>
    </row>
    <row r="323" spans="2:11" ht="48" customHeight="1">
      <c r="B323" s="22" t="s">
        <v>575</v>
      </c>
      <c r="C323" s="11" t="s">
        <v>19</v>
      </c>
      <c r="D323" s="11" t="s">
        <v>71</v>
      </c>
      <c r="E323" s="12" t="s">
        <v>61</v>
      </c>
      <c r="F323" s="12" t="s">
        <v>535</v>
      </c>
      <c r="G323" s="11"/>
      <c r="H323" s="13">
        <f>H324</f>
        <v>176241336.45</v>
      </c>
      <c r="I323" s="13">
        <f>I324</f>
        <v>0</v>
      </c>
      <c r="J323" s="13">
        <f t="shared" si="23"/>
        <v>176241336.45</v>
      </c>
      <c r="K323" s="20"/>
    </row>
    <row r="324" spans="2:11" ht="24">
      <c r="B324" s="22" t="s">
        <v>145</v>
      </c>
      <c r="C324" s="11" t="s">
        <v>19</v>
      </c>
      <c r="D324" s="11" t="s">
        <v>71</v>
      </c>
      <c r="E324" s="12" t="s">
        <v>61</v>
      </c>
      <c r="F324" s="12" t="s">
        <v>535</v>
      </c>
      <c r="G324" s="11" t="s">
        <v>270</v>
      </c>
      <c r="H324" s="13">
        <v>176241336.45</v>
      </c>
      <c r="I324" s="13">
        <v>0</v>
      </c>
      <c r="J324" s="13">
        <f t="shared" si="23"/>
        <v>176241336.45</v>
      </c>
      <c r="K324" s="20"/>
    </row>
    <row r="325" spans="2:11" ht="36" customHeight="1">
      <c r="B325" s="22" t="s">
        <v>574</v>
      </c>
      <c r="C325" s="11" t="s">
        <v>19</v>
      </c>
      <c r="D325" s="11" t="s">
        <v>71</v>
      </c>
      <c r="E325" s="12" t="s">
        <v>61</v>
      </c>
      <c r="F325" s="12" t="s">
        <v>536</v>
      </c>
      <c r="G325" s="11"/>
      <c r="H325" s="13">
        <f>H326</f>
        <v>90282736.25</v>
      </c>
      <c r="I325" s="13">
        <f>I326</f>
        <v>0</v>
      </c>
      <c r="J325" s="13">
        <f t="shared" si="23"/>
        <v>90282736.25</v>
      </c>
      <c r="K325" s="20"/>
    </row>
    <row r="326" spans="2:11" ht="24">
      <c r="B326" s="22" t="s">
        <v>145</v>
      </c>
      <c r="C326" s="11" t="s">
        <v>19</v>
      </c>
      <c r="D326" s="11" t="s">
        <v>71</v>
      </c>
      <c r="E326" s="12" t="s">
        <v>61</v>
      </c>
      <c r="F326" s="12" t="s">
        <v>536</v>
      </c>
      <c r="G326" s="11" t="s">
        <v>270</v>
      </c>
      <c r="H326" s="13">
        <v>90282736.25</v>
      </c>
      <c r="I326" s="13">
        <v>0</v>
      </c>
      <c r="J326" s="13">
        <f t="shared" si="23"/>
        <v>90282736.25</v>
      </c>
      <c r="K326" s="20"/>
    </row>
    <row r="327" spans="2:11" ht="36" customHeight="1">
      <c r="B327" s="22" t="s">
        <v>431</v>
      </c>
      <c r="C327" s="11" t="s">
        <v>19</v>
      </c>
      <c r="D327" s="11" t="s">
        <v>71</v>
      </c>
      <c r="E327" s="12" t="s">
        <v>61</v>
      </c>
      <c r="F327" s="12" t="s">
        <v>430</v>
      </c>
      <c r="G327" s="11"/>
      <c r="H327" s="13">
        <f>H328+H330+H332</f>
        <v>22344735.63</v>
      </c>
      <c r="I327" s="13">
        <f>I328+I330+I332</f>
        <v>-22046262.63</v>
      </c>
      <c r="J327" s="13">
        <f t="shared" si="23"/>
        <v>298473</v>
      </c>
      <c r="K327" s="20"/>
    </row>
    <row r="328" spans="2:11" ht="24" customHeight="1">
      <c r="B328" s="22" t="s">
        <v>948</v>
      </c>
      <c r="C328" s="11" t="s">
        <v>19</v>
      </c>
      <c r="D328" s="11" t="s">
        <v>71</v>
      </c>
      <c r="E328" s="12" t="s">
        <v>61</v>
      </c>
      <c r="F328" s="12" t="s">
        <v>645</v>
      </c>
      <c r="G328" s="11"/>
      <c r="H328" s="13">
        <f>H329</f>
        <v>89240</v>
      </c>
      <c r="I328" s="13">
        <f>I329</f>
        <v>0</v>
      </c>
      <c r="J328" s="13">
        <f t="shared" si="23"/>
        <v>89240</v>
      </c>
      <c r="K328" s="20"/>
    </row>
    <row r="329" spans="2:11" ht="24">
      <c r="B329" s="22" t="s">
        <v>145</v>
      </c>
      <c r="C329" s="11" t="s">
        <v>19</v>
      </c>
      <c r="D329" s="11" t="s">
        <v>71</v>
      </c>
      <c r="E329" s="12" t="s">
        <v>61</v>
      </c>
      <c r="F329" s="12" t="s">
        <v>645</v>
      </c>
      <c r="G329" s="11" t="s">
        <v>270</v>
      </c>
      <c r="H329" s="13">
        <v>89240</v>
      </c>
      <c r="I329" s="13">
        <v>0</v>
      </c>
      <c r="J329" s="13">
        <f t="shared" si="23"/>
        <v>89240</v>
      </c>
      <c r="K329" s="20"/>
    </row>
    <row r="330" spans="2:11" ht="12.75">
      <c r="B330" s="22" t="s">
        <v>856</v>
      </c>
      <c r="C330" s="11" t="s">
        <v>19</v>
      </c>
      <c r="D330" s="11" t="s">
        <v>71</v>
      </c>
      <c r="E330" s="12" t="s">
        <v>61</v>
      </c>
      <c r="F330" s="12" t="s">
        <v>855</v>
      </c>
      <c r="G330" s="11"/>
      <c r="H330" s="13">
        <f>H331</f>
        <v>629233</v>
      </c>
      <c r="I330" s="13">
        <f>I331</f>
        <v>-420000</v>
      </c>
      <c r="J330" s="13">
        <f t="shared" si="23"/>
        <v>209233</v>
      </c>
      <c r="K330" s="20"/>
    </row>
    <row r="331" spans="2:11" ht="24">
      <c r="B331" s="22" t="s">
        <v>139</v>
      </c>
      <c r="C331" s="11" t="s">
        <v>19</v>
      </c>
      <c r="D331" s="11" t="s">
        <v>71</v>
      </c>
      <c r="E331" s="12" t="s">
        <v>61</v>
      </c>
      <c r="F331" s="12" t="s">
        <v>855</v>
      </c>
      <c r="G331" s="11" t="s">
        <v>253</v>
      </c>
      <c r="H331" s="13">
        <v>629233</v>
      </c>
      <c r="I331" s="13">
        <v>-420000</v>
      </c>
      <c r="J331" s="13">
        <f t="shared" si="23"/>
        <v>209233</v>
      </c>
      <c r="K331" s="20"/>
    </row>
    <row r="332" spans="2:11" ht="48">
      <c r="B332" s="22" t="s">
        <v>887</v>
      </c>
      <c r="C332" s="11" t="s">
        <v>19</v>
      </c>
      <c r="D332" s="11" t="s">
        <v>71</v>
      </c>
      <c r="E332" s="12" t="s">
        <v>61</v>
      </c>
      <c r="F332" s="12" t="s">
        <v>886</v>
      </c>
      <c r="G332" s="11"/>
      <c r="H332" s="13">
        <f>H333</f>
        <v>21626262.63</v>
      </c>
      <c r="I332" s="13">
        <f>I333</f>
        <v>-21626262.63</v>
      </c>
      <c r="J332" s="13">
        <f t="shared" si="23"/>
        <v>0</v>
      </c>
      <c r="K332" s="20"/>
    </row>
    <row r="333" spans="2:11" ht="24">
      <c r="B333" s="22" t="s">
        <v>139</v>
      </c>
      <c r="C333" s="11" t="s">
        <v>19</v>
      </c>
      <c r="D333" s="11" t="s">
        <v>71</v>
      </c>
      <c r="E333" s="12" t="s">
        <v>61</v>
      </c>
      <c r="F333" s="12" t="s">
        <v>886</v>
      </c>
      <c r="G333" s="11" t="s">
        <v>253</v>
      </c>
      <c r="H333" s="13">
        <v>21626262.63</v>
      </c>
      <c r="I333" s="13">
        <v>-21626262.63</v>
      </c>
      <c r="J333" s="13">
        <f t="shared" si="23"/>
        <v>0</v>
      </c>
      <c r="K333" s="20"/>
    </row>
    <row r="334" spans="2:11" ht="18" customHeight="1">
      <c r="B334" s="22" t="s">
        <v>651</v>
      </c>
      <c r="C334" s="11" t="s">
        <v>19</v>
      </c>
      <c r="D334" s="11" t="s">
        <v>71</v>
      </c>
      <c r="E334" s="11" t="s">
        <v>71</v>
      </c>
      <c r="F334" s="11"/>
      <c r="G334" s="11"/>
      <c r="H334" s="13">
        <f>H335</f>
        <v>317250</v>
      </c>
      <c r="I334" s="13">
        <f>I335</f>
        <v>-100450</v>
      </c>
      <c r="J334" s="13">
        <f t="shared" si="23"/>
        <v>216800</v>
      </c>
      <c r="K334" s="20"/>
    </row>
    <row r="335" spans="2:11" ht="36" customHeight="1">
      <c r="B335" s="22" t="s">
        <v>649</v>
      </c>
      <c r="C335" s="11" t="s">
        <v>19</v>
      </c>
      <c r="D335" s="11" t="s">
        <v>71</v>
      </c>
      <c r="E335" s="11" t="s">
        <v>71</v>
      </c>
      <c r="F335" s="11" t="s">
        <v>403</v>
      </c>
      <c r="G335" s="11"/>
      <c r="H335" s="13">
        <f>H336</f>
        <v>317250</v>
      </c>
      <c r="I335" s="13">
        <f>I336</f>
        <v>-100450</v>
      </c>
      <c r="J335" s="13">
        <f t="shared" si="23"/>
        <v>216800</v>
      </c>
      <c r="K335" s="20"/>
    </row>
    <row r="336" spans="2:11" ht="12.75" customHeight="1">
      <c r="B336" s="22" t="s">
        <v>458</v>
      </c>
      <c r="C336" s="11" t="s">
        <v>19</v>
      </c>
      <c r="D336" s="11" t="s">
        <v>71</v>
      </c>
      <c r="E336" s="11" t="s">
        <v>71</v>
      </c>
      <c r="F336" s="11" t="s">
        <v>402</v>
      </c>
      <c r="G336" s="11"/>
      <c r="H336" s="13">
        <f>H337+H344</f>
        <v>317250</v>
      </c>
      <c r="I336" s="13">
        <f>I337+I344</f>
        <v>-100450</v>
      </c>
      <c r="J336" s="13">
        <f t="shared" si="23"/>
        <v>216800</v>
      </c>
      <c r="K336" s="20"/>
    </row>
    <row r="337" spans="2:11" ht="27" customHeight="1">
      <c r="B337" s="22" t="s">
        <v>186</v>
      </c>
      <c r="C337" s="11" t="s">
        <v>19</v>
      </c>
      <c r="D337" s="11" t="s">
        <v>71</v>
      </c>
      <c r="E337" s="11" t="s">
        <v>71</v>
      </c>
      <c r="F337" s="11" t="s">
        <v>647</v>
      </c>
      <c r="G337" s="11"/>
      <c r="H337" s="13">
        <f>H338+H342</f>
        <v>244030</v>
      </c>
      <c r="I337" s="13">
        <f>I338+I342</f>
        <v>-57230</v>
      </c>
      <c r="J337" s="13">
        <f t="shared" si="23"/>
        <v>186800</v>
      </c>
      <c r="K337" s="20"/>
    </row>
    <row r="338" spans="2:11" ht="26.25" customHeight="1">
      <c r="B338" s="22" t="s">
        <v>839</v>
      </c>
      <c r="C338" s="11" t="s">
        <v>19</v>
      </c>
      <c r="D338" s="11" t="s">
        <v>71</v>
      </c>
      <c r="E338" s="11" t="s">
        <v>71</v>
      </c>
      <c r="F338" s="11" t="s">
        <v>838</v>
      </c>
      <c r="G338" s="11"/>
      <c r="H338" s="13">
        <f>H341+H340+H339</f>
        <v>170530</v>
      </c>
      <c r="I338" s="13">
        <f>I341+I340+I339</f>
        <v>-57230</v>
      </c>
      <c r="J338" s="13">
        <f t="shared" si="23"/>
        <v>113300</v>
      </c>
      <c r="K338" s="20"/>
    </row>
    <row r="339" spans="2:11" ht="59.25" customHeight="1">
      <c r="B339" s="22" t="s">
        <v>138</v>
      </c>
      <c r="C339" s="11" t="s">
        <v>19</v>
      </c>
      <c r="D339" s="11" t="s">
        <v>71</v>
      </c>
      <c r="E339" s="11" t="s">
        <v>71</v>
      </c>
      <c r="F339" s="11" t="s">
        <v>838</v>
      </c>
      <c r="G339" s="11" t="s">
        <v>116</v>
      </c>
      <c r="H339" s="13">
        <v>0</v>
      </c>
      <c r="I339" s="13">
        <v>9600</v>
      </c>
      <c r="J339" s="13">
        <f t="shared" si="23"/>
        <v>9600</v>
      </c>
      <c r="K339" s="20"/>
    </row>
    <row r="340" spans="2:11" ht="26.25" customHeight="1">
      <c r="B340" s="22" t="s">
        <v>139</v>
      </c>
      <c r="C340" s="11" t="s">
        <v>19</v>
      </c>
      <c r="D340" s="11" t="s">
        <v>71</v>
      </c>
      <c r="E340" s="11" t="s">
        <v>71</v>
      </c>
      <c r="F340" s="11" t="s">
        <v>838</v>
      </c>
      <c r="G340" s="11" t="s">
        <v>253</v>
      </c>
      <c r="H340" s="13">
        <v>170530</v>
      </c>
      <c r="I340" s="13">
        <v>-66830</v>
      </c>
      <c r="J340" s="13">
        <f t="shared" si="23"/>
        <v>103700</v>
      </c>
      <c r="K340" s="20"/>
    </row>
    <row r="341" spans="2:11" ht="12.75" hidden="1">
      <c r="B341" s="22" t="s">
        <v>144</v>
      </c>
      <c r="C341" s="11" t="s">
        <v>19</v>
      </c>
      <c r="D341" s="11" t="s">
        <v>71</v>
      </c>
      <c r="E341" s="11" t="s">
        <v>71</v>
      </c>
      <c r="F341" s="11" t="s">
        <v>838</v>
      </c>
      <c r="G341" s="11" t="s">
        <v>266</v>
      </c>
      <c r="H341" s="13">
        <v>0</v>
      </c>
      <c r="I341" s="13">
        <v>0</v>
      </c>
      <c r="J341" s="13">
        <f t="shared" si="23"/>
        <v>0</v>
      </c>
      <c r="K341" s="20"/>
    </row>
    <row r="342" spans="2:11" ht="24">
      <c r="B342" s="22" t="s">
        <v>923</v>
      </c>
      <c r="C342" s="11" t="s">
        <v>19</v>
      </c>
      <c r="D342" s="11" t="s">
        <v>71</v>
      </c>
      <c r="E342" s="11" t="s">
        <v>71</v>
      </c>
      <c r="F342" s="11" t="s">
        <v>922</v>
      </c>
      <c r="G342" s="11"/>
      <c r="H342" s="13">
        <f>H343</f>
        <v>73500</v>
      </c>
      <c r="I342" s="13">
        <f>I343</f>
        <v>0</v>
      </c>
      <c r="J342" s="13">
        <f t="shared" si="23"/>
        <v>73500</v>
      </c>
      <c r="K342" s="20"/>
    </row>
    <row r="343" spans="2:11" ht="12.75">
      <c r="B343" s="22" t="s">
        <v>144</v>
      </c>
      <c r="C343" s="11" t="s">
        <v>19</v>
      </c>
      <c r="D343" s="11" t="s">
        <v>71</v>
      </c>
      <c r="E343" s="11" t="s">
        <v>71</v>
      </c>
      <c r="F343" s="11" t="s">
        <v>922</v>
      </c>
      <c r="G343" s="11" t="s">
        <v>266</v>
      </c>
      <c r="H343" s="13">
        <v>73500</v>
      </c>
      <c r="I343" s="13">
        <v>0</v>
      </c>
      <c r="J343" s="13">
        <f t="shared" si="23"/>
        <v>73500</v>
      </c>
      <c r="K343" s="20"/>
    </row>
    <row r="344" spans="2:11" ht="36" customHeight="1">
      <c r="B344" s="22" t="s">
        <v>650</v>
      </c>
      <c r="C344" s="11" t="s">
        <v>19</v>
      </c>
      <c r="D344" s="11" t="s">
        <v>71</v>
      </c>
      <c r="E344" s="11" t="s">
        <v>71</v>
      </c>
      <c r="F344" s="11" t="s">
        <v>648</v>
      </c>
      <c r="G344" s="11"/>
      <c r="H344" s="13">
        <f>H345+H349+H351+H353+H355</f>
        <v>73220</v>
      </c>
      <c r="I344" s="13">
        <f>I345+I349+I351+I353+I355</f>
        <v>-43220</v>
      </c>
      <c r="J344" s="13">
        <f t="shared" si="23"/>
        <v>30000</v>
      </c>
      <c r="K344" s="20"/>
    </row>
    <row r="345" spans="2:11" ht="25.5" customHeight="1">
      <c r="B345" s="22" t="s">
        <v>841</v>
      </c>
      <c r="C345" s="11" t="s">
        <v>19</v>
      </c>
      <c r="D345" s="11" t="s">
        <v>71</v>
      </c>
      <c r="E345" s="11" t="s">
        <v>71</v>
      </c>
      <c r="F345" s="11" t="s">
        <v>840</v>
      </c>
      <c r="G345" s="11"/>
      <c r="H345" s="13">
        <f>H346+H347+H348</f>
        <v>23220</v>
      </c>
      <c r="I345" s="13">
        <f>I346+I347+I348</f>
        <v>-23220</v>
      </c>
      <c r="J345" s="13">
        <f t="shared" si="23"/>
        <v>0</v>
      </c>
      <c r="K345" s="20"/>
    </row>
    <row r="346" spans="2:11" ht="60" hidden="1">
      <c r="B346" s="22" t="s">
        <v>138</v>
      </c>
      <c r="C346" s="11" t="s">
        <v>19</v>
      </c>
      <c r="D346" s="11" t="s">
        <v>71</v>
      </c>
      <c r="E346" s="11" t="s">
        <v>71</v>
      </c>
      <c r="F346" s="11" t="s">
        <v>840</v>
      </c>
      <c r="G346" s="11" t="s">
        <v>116</v>
      </c>
      <c r="H346" s="13">
        <v>0</v>
      </c>
      <c r="I346" s="13">
        <v>0</v>
      </c>
      <c r="J346" s="13">
        <f t="shared" si="23"/>
        <v>0</v>
      </c>
      <c r="K346" s="20"/>
    </row>
    <row r="347" spans="2:11" ht="24">
      <c r="B347" s="22" t="s">
        <v>139</v>
      </c>
      <c r="C347" s="11" t="s">
        <v>19</v>
      </c>
      <c r="D347" s="11" t="s">
        <v>71</v>
      </c>
      <c r="E347" s="11" t="s">
        <v>71</v>
      </c>
      <c r="F347" s="11" t="s">
        <v>840</v>
      </c>
      <c r="G347" s="11" t="s">
        <v>253</v>
      </c>
      <c r="H347" s="13">
        <v>23220</v>
      </c>
      <c r="I347" s="13">
        <v>-23220</v>
      </c>
      <c r="J347" s="13">
        <f t="shared" si="23"/>
        <v>0</v>
      </c>
      <c r="K347" s="20"/>
    </row>
    <row r="348" spans="2:11" ht="12.75" hidden="1">
      <c r="B348" s="22" t="s">
        <v>144</v>
      </c>
      <c r="C348" s="11" t="s">
        <v>19</v>
      </c>
      <c r="D348" s="11" t="s">
        <v>71</v>
      </c>
      <c r="E348" s="11" t="s">
        <v>71</v>
      </c>
      <c r="F348" s="11" t="s">
        <v>840</v>
      </c>
      <c r="G348" s="11" t="s">
        <v>266</v>
      </c>
      <c r="H348" s="13">
        <v>0</v>
      </c>
      <c r="I348" s="13">
        <v>0</v>
      </c>
      <c r="J348" s="13">
        <f t="shared" si="23"/>
        <v>0</v>
      </c>
      <c r="K348" s="20"/>
    </row>
    <row r="349" spans="2:11" ht="24" customHeight="1">
      <c r="B349" s="22" t="s">
        <v>762</v>
      </c>
      <c r="C349" s="11" t="s">
        <v>19</v>
      </c>
      <c r="D349" s="11" t="s">
        <v>71</v>
      </c>
      <c r="E349" s="11" t="s">
        <v>71</v>
      </c>
      <c r="F349" s="11" t="s">
        <v>757</v>
      </c>
      <c r="G349" s="11"/>
      <c r="H349" s="13">
        <f>H350</f>
        <v>50000</v>
      </c>
      <c r="I349" s="13">
        <f>I350</f>
        <v>-20000</v>
      </c>
      <c r="J349" s="13">
        <f t="shared" si="23"/>
        <v>30000</v>
      </c>
      <c r="K349" s="20"/>
    </row>
    <row r="350" spans="2:11" ht="24">
      <c r="B350" s="22" t="s">
        <v>139</v>
      </c>
      <c r="C350" s="11" t="s">
        <v>19</v>
      </c>
      <c r="D350" s="11" t="s">
        <v>71</v>
      </c>
      <c r="E350" s="11" t="s">
        <v>71</v>
      </c>
      <c r="F350" s="11" t="s">
        <v>757</v>
      </c>
      <c r="G350" s="11" t="s">
        <v>253</v>
      </c>
      <c r="H350" s="13">
        <v>50000</v>
      </c>
      <c r="I350" s="13">
        <v>-20000</v>
      </c>
      <c r="J350" s="13">
        <f t="shared" si="23"/>
        <v>30000</v>
      </c>
      <c r="K350" s="20"/>
    </row>
    <row r="351" spans="2:11" ht="36" customHeight="1" hidden="1">
      <c r="B351" s="22" t="s">
        <v>754</v>
      </c>
      <c r="C351" s="11" t="s">
        <v>19</v>
      </c>
      <c r="D351" s="11" t="s">
        <v>71</v>
      </c>
      <c r="E351" s="11" t="s">
        <v>71</v>
      </c>
      <c r="F351" s="11" t="s">
        <v>753</v>
      </c>
      <c r="G351" s="11"/>
      <c r="H351" s="13">
        <f>H352</f>
        <v>0</v>
      </c>
      <c r="I351" s="13">
        <f>I352</f>
        <v>0</v>
      </c>
      <c r="J351" s="13">
        <f t="shared" si="23"/>
        <v>0</v>
      </c>
      <c r="K351" s="20"/>
    </row>
    <row r="352" spans="2:11" ht="24" hidden="1">
      <c r="B352" s="22" t="s">
        <v>139</v>
      </c>
      <c r="C352" s="11" t="s">
        <v>19</v>
      </c>
      <c r="D352" s="11" t="s">
        <v>71</v>
      </c>
      <c r="E352" s="11" t="s">
        <v>71</v>
      </c>
      <c r="F352" s="11" t="s">
        <v>753</v>
      </c>
      <c r="G352" s="11" t="s">
        <v>253</v>
      </c>
      <c r="H352" s="13">
        <v>0</v>
      </c>
      <c r="I352" s="13">
        <v>0</v>
      </c>
      <c r="J352" s="13">
        <f aca="true" t="shared" si="26" ref="J352:J413">H352+I352</f>
        <v>0</v>
      </c>
      <c r="K352" s="20"/>
    </row>
    <row r="353" spans="2:11" ht="24" customHeight="1" hidden="1">
      <c r="B353" s="22" t="s">
        <v>763</v>
      </c>
      <c r="C353" s="11" t="s">
        <v>19</v>
      </c>
      <c r="D353" s="11" t="s">
        <v>71</v>
      </c>
      <c r="E353" s="11" t="s">
        <v>71</v>
      </c>
      <c r="F353" s="11" t="s">
        <v>758</v>
      </c>
      <c r="G353" s="11"/>
      <c r="H353" s="13">
        <f>H354</f>
        <v>0</v>
      </c>
      <c r="I353" s="13">
        <f>I354</f>
        <v>0</v>
      </c>
      <c r="J353" s="13">
        <f t="shared" si="26"/>
        <v>0</v>
      </c>
      <c r="K353" s="20"/>
    </row>
    <row r="354" spans="2:11" ht="24" hidden="1">
      <c r="B354" s="22" t="s">
        <v>139</v>
      </c>
      <c r="C354" s="11" t="s">
        <v>19</v>
      </c>
      <c r="D354" s="11" t="s">
        <v>71</v>
      </c>
      <c r="E354" s="11" t="s">
        <v>71</v>
      </c>
      <c r="F354" s="11" t="s">
        <v>758</v>
      </c>
      <c r="G354" s="11" t="s">
        <v>253</v>
      </c>
      <c r="H354" s="13">
        <v>0</v>
      </c>
      <c r="I354" s="13">
        <v>0</v>
      </c>
      <c r="J354" s="13">
        <f t="shared" si="26"/>
        <v>0</v>
      </c>
      <c r="K354" s="20"/>
    </row>
    <row r="355" spans="2:11" ht="36" customHeight="1" hidden="1">
      <c r="B355" s="22" t="s">
        <v>754</v>
      </c>
      <c r="C355" s="11" t="s">
        <v>19</v>
      </c>
      <c r="D355" s="11" t="s">
        <v>71</v>
      </c>
      <c r="E355" s="11" t="s">
        <v>71</v>
      </c>
      <c r="F355" s="11" t="s">
        <v>779</v>
      </c>
      <c r="G355" s="11"/>
      <c r="H355" s="13">
        <f>H356</f>
        <v>0</v>
      </c>
      <c r="I355" s="13">
        <f>I356</f>
        <v>0</v>
      </c>
      <c r="J355" s="13">
        <f t="shared" si="26"/>
        <v>0</v>
      </c>
      <c r="K355" s="20"/>
    </row>
    <row r="356" spans="2:11" ht="24" hidden="1">
      <c r="B356" s="22" t="s">
        <v>139</v>
      </c>
      <c r="C356" s="11" t="s">
        <v>19</v>
      </c>
      <c r="D356" s="11" t="s">
        <v>71</v>
      </c>
      <c r="E356" s="11" t="s">
        <v>71</v>
      </c>
      <c r="F356" s="11" t="s">
        <v>779</v>
      </c>
      <c r="G356" s="11" t="s">
        <v>253</v>
      </c>
      <c r="H356" s="13">
        <v>0</v>
      </c>
      <c r="I356" s="13">
        <v>0</v>
      </c>
      <c r="J356" s="13">
        <f t="shared" si="26"/>
        <v>0</v>
      </c>
      <c r="K356" s="20"/>
    </row>
    <row r="357" spans="2:11" ht="12.75" customHeight="1">
      <c r="B357" s="22" t="s">
        <v>243</v>
      </c>
      <c r="C357" s="11" t="s">
        <v>19</v>
      </c>
      <c r="D357" s="11" t="s">
        <v>50</v>
      </c>
      <c r="E357" s="12"/>
      <c r="F357" s="12"/>
      <c r="G357" s="11"/>
      <c r="H357" s="13">
        <f>H358+H364</f>
        <v>4685769.32</v>
      </c>
      <c r="I357" s="13">
        <f>I358+I364</f>
        <v>-198380.81</v>
      </c>
      <c r="J357" s="13">
        <f t="shared" si="26"/>
        <v>4487388.510000001</v>
      </c>
      <c r="K357" s="20"/>
    </row>
    <row r="358" spans="2:11" ht="12.75" customHeight="1">
      <c r="B358" s="22" t="s">
        <v>0</v>
      </c>
      <c r="C358" s="11" t="s">
        <v>19</v>
      </c>
      <c r="D358" s="11" t="s">
        <v>50</v>
      </c>
      <c r="E358" s="12" t="s">
        <v>60</v>
      </c>
      <c r="F358" s="12"/>
      <c r="G358" s="11"/>
      <c r="H358" s="13">
        <f>H359</f>
        <v>1159396</v>
      </c>
      <c r="I358" s="13">
        <f>I359</f>
        <v>-221391</v>
      </c>
      <c r="J358" s="13">
        <f t="shared" si="26"/>
        <v>938005</v>
      </c>
      <c r="K358" s="20"/>
    </row>
    <row r="359" spans="2:11" ht="36" customHeight="1">
      <c r="B359" s="22" t="s">
        <v>410</v>
      </c>
      <c r="C359" s="11" t="s">
        <v>19</v>
      </c>
      <c r="D359" s="11" t="s">
        <v>50</v>
      </c>
      <c r="E359" s="12" t="s">
        <v>60</v>
      </c>
      <c r="F359" s="12" t="s">
        <v>342</v>
      </c>
      <c r="G359" s="11"/>
      <c r="H359" s="13">
        <f aca="true" t="shared" si="27" ref="H359:I362">H360</f>
        <v>1159396</v>
      </c>
      <c r="I359" s="13">
        <f t="shared" si="27"/>
        <v>-221391</v>
      </c>
      <c r="J359" s="13">
        <f t="shared" si="26"/>
        <v>938005</v>
      </c>
      <c r="K359" s="20"/>
    </row>
    <row r="360" spans="2:11" ht="24" customHeight="1">
      <c r="B360" s="22" t="s">
        <v>432</v>
      </c>
      <c r="C360" s="11" t="s">
        <v>19</v>
      </c>
      <c r="D360" s="11" t="s">
        <v>50</v>
      </c>
      <c r="E360" s="12" t="s">
        <v>60</v>
      </c>
      <c r="F360" s="12" t="s">
        <v>343</v>
      </c>
      <c r="G360" s="11"/>
      <c r="H360" s="13">
        <f t="shared" si="27"/>
        <v>1159396</v>
      </c>
      <c r="I360" s="13">
        <f t="shared" si="27"/>
        <v>-221391</v>
      </c>
      <c r="J360" s="13">
        <f t="shared" si="26"/>
        <v>938005</v>
      </c>
      <c r="K360" s="20"/>
    </row>
    <row r="361" spans="2:11" ht="30.75" customHeight="1">
      <c r="B361" s="22" t="s">
        <v>433</v>
      </c>
      <c r="C361" s="11" t="s">
        <v>19</v>
      </c>
      <c r="D361" s="11" t="s">
        <v>50</v>
      </c>
      <c r="E361" s="12" t="s">
        <v>60</v>
      </c>
      <c r="F361" s="12" t="s">
        <v>344</v>
      </c>
      <c r="G361" s="11"/>
      <c r="H361" s="13">
        <f t="shared" si="27"/>
        <v>1159396</v>
      </c>
      <c r="I361" s="13">
        <f t="shared" si="27"/>
        <v>-221391</v>
      </c>
      <c r="J361" s="13">
        <f t="shared" si="26"/>
        <v>938005</v>
      </c>
      <c r="K361" s="20"/>
    </row>
    <row r="362" spans="2:11" ht="12.75" customHeight="1">
      <c r="B362" s="22" t="s">
        <v>434</v>
      </c>
      <c r="C362" s="11" t="s">
        <v>19</v>
      </c>
      <c r="D362" s="11" t="s">
        <v>50</v>
      </c>
      <c r="E362" s="12" t="s">
        <v>60</v>
      </c>
      <c r="F362" s="12" t="s">
        <v>345</v>
      </c>
      <c r="G362" s="11"/>
      <c r="H362" s="13">
        <f t="shared" si="27"/>
        <v>1159396</v>
      </c>
      <c r="I362" s="13">
        <f t="shared" si="27"/>
        <v>-221391</v>
      </c>
      <c r="J362" s="13">
        <f t="shared" si="26"/>
        <v>938005</v>
      </c>
      <c r="K362" s="20"/>
    </row>
    <row r="363" spans="2:11" ht="12.75">
      <c r="B363" s="22" t="s">
        <v>144</v>
      </c>
      <c r="C363" s="11" t="s">
        <v>19</v>
      </c>
      <c r="D363" s="11" t="s">
        <v>50</v>
      </c>
      <c r="E363" s="12" t="s">
        <v>60</v>
      </c>
      <c r="F363" s="12" t="s">
        <v>345</v>
      </c>
      <c r="G363" s="11" t="s">
        <v>266</v>
      </c>
      <c r="H363" s="13">
        <v>1159396</v>
      </c>
      <c r="I363" s="13">
        <v>-221391</v>
      </c>
      <c r="J363" s="13">
        <f t="shared" si="26"/>
        <v>938005</v>
      </c>
      <c r="K363" s="20"/>
    </row>
    <row r="364" spans="2:11" ht="12.75" customHeight="1">
      <c r="B364" s="22" t="s">
        <v>31</v>
      </c>
      <c r="C364" s="11" t="s">
        <v>19</v>
      </c>
      <c r="D364" s="11" t="s">
        <v>50</v>
      </c>
      <c r="E364" s="12" t="s">
        <v>62</v>
      </c>
      <c r="F364" s="12"/>
      <c r="G364" s="11"/>
      <c r="H364" s="13">
        <f>H365+H382</f>
        <v>3526373.3200000003</v>
      </c>
      <c r="I364" s="13">
        <f>I365+I382</f>
        <v>23010.19</v>
      </c>
      <c r="J364" s="13">
        <f t="shared" si="26"/>
        <v>3549383.5100000002</v>
      </c>
      <c r="K364" s="20"/>
    </row>
    <row r="365" spans="2:11" ht="43.5" customHeight="1">
      <c r="B365" s="22" t="s">
        <v>421</v>
      </c>
      <c r="C365" s="11" t="s">
        <v>19</v>
      </c>
      <c r="D365" s="11" t="s">
        <v>50</v>
      </c>
      <c r="E365" s="12" t="s">
        <v>62</v>
      </c>
      <c r="F365" s="12" t="s">
        <v>347</v>
      </c>
      <c r="G365" s="11"/>
      <c r="H365" s="13">
        <f>H366</f>
        <v>3276373.3200000003</v>
      </c>
      <c r="I365" s="13">
        <f>I366</f>
        <v>23010.19</v>
      </c>
      <c r="J365" s="13">
        <f t="shared" si="26"/>
        <v>3299383.5100000002</v>
      </c>
      <c r="K365" s="20"/>
    </row>
    <row r="366" spans="2:11" ht="21" customHeight="1">
      <c r="B366" s="22" t="s">
        <v>435</v>
      </c>
      <c r="C366" s="11" t="s">
        <v>19</v>
      </c>
      <c r="D366" s="11" t="s">
        <v>50</v>
      </c>
      <c r="E366" s="12" t="s">
        <v>62</v>
      </c>
      <c r="F366" s="12" t="s">
        <v>349</v>
      </c>
      <c r="G366" s="11"/>
      <c r="H366" s="13">
        <f>H367</f>
        <v>3276373.3200000003</v>
      </c>
      <c r="I366" s="13">
        <f>I367</f>
        <v>23010.19</v>
      </c>
      <c r="J366" s="13">
        <f t="shared" si="26"/>
        <v>3299383.5100000002</v>
      </c>
      <c r="K366" s="20"/>
    </row>
    <row r="367" spans="2:11" ht="24" customHeight="1">
      <c r="B367" s="22" t="s">
        <v>221</v>
      </c>
      <c r="C367" s="11" t="s">
        <v>19</v>
      </c>
      <c r="D367" s="11" t="s">
        <v>50</v>
      </c>
      <c r="E367" s="12" t="s">
        <v>62</v>
      </c>
      <c r="F367" s="12" t="s">
        <v>350</v>
      </c>
      <c r="G367" s="11"/>
      <c r="H367" s="13">
        <f>H370+H372+H378+H374+H376+H380+H368</f>
        <v>3276373.3200000003</v>
      </c>
      <c r="I367" s="13">
        <f>I370+I372+I378+I374+I376+I380+I368</f>
        <v>23010.19</v>
      </c>
      <c r="J367" s="13">
        <f t="shared" si="26"/>
        <v>3299383.5100000002</v>
      </c>
      <c r="K367" s="20"/>
    </row>
    <row r="368" spans="2:11" ht="24" customHeight="1">
      <c r="B368" s="22" t="s">
        <v>953</v>
      </c>
      <c r="C368" s="11" t="s">
        <v>19</v>
      </c>
      <c r="D368" s="11" t="s">
        <v>50</v>
      </c>
      <c r="E368" s="12" t="s">
        <v>62</v>
      </c>
      <c r="F368" s="12" t="s">
        <v>952</v>
      </c>
      <c r="G368" s="11"/>
      <c r="H368" s="13">
        <f>H369</f>
        <v>1177.2</v>
      </c>
      <c r="I368" s="13">
        <f>I369</f>
        <v>0</v>
      </c>
      <c r="J368" s="13">
        <f t="shared" si="26"/>
        <v>1177.2</v>
      </c>
      <c r="K368" s="20"/>
    </row>
    <row r="369" spans="2:11" ht="24" customHeight="1">
      <c r="B369" s="22" t="s">
        <v>144</v>
      </c>
      <c r="C369" s="11" t="s">
        <v>19</v>
      </c>
      <c r="D369" s="11" t="s">
        <v>50</v>
      </c>
      <c r="E369" s="12" t="s">
        <v>62</v>
      </c>
      <c r="F369" s="12" t="s">
        <v>952</v>
      </c>
      <c r="G369" s="11" t="s">
        <v>266</v>
      </c>
      <c r="H369" s="13">
        <v>1177.2</v>
      </c>
      <c r="I369" s="13">
        <v>0</v>
      </c>
      <c r="J369" s="13">
        <f t="shared" si="26"/>
        <v>1177.2</v>
      </c>
      <c r="K369" s="20"/>
    </row>
    <row r="370" spans="2:11" ht="48" customHeight="1" hidden="1">
      <c r="B370" s="22" t="s">
        <v>436</v>
      </c>
      <c r="C370" s="11" t="s">
        <v>19</v>
      </c>
      <c r="D370" s="11" t="s">
        <v>50</v>
      </c>
      <c r="E370" s="12" t="s">
        <v>62</v>
      </c>
      <c r="F370" s="12" t="s">
        <v>351</v>
      </c>
      <c r="G370" s="11"/>
      <c r="H370" s="13">
        <f>H371</f>
        <v>0</v>
      </c>
      <c r="I370" s="13">
        <f>I371</f>
        <v>0</v>
      </c>
      <c r="J370" s="13">
        <f t="shared" si="26"/>
        <v>0</v>
      </c>
      <c r="K370" s="20"/>
    </row>
    <row r="371" spans="2:11" ht="12.75" hidden="1">
      <c r="B371" s="22" t="s">
        <v>144</v>
      </c>
      <c r="C371" s="11" t="s">
        <v>19</v>
      </c>
      <c r="D371" s="11" t="s">
        <v>50</v>
      </c>
      <c r="E371" s="12" t="s">
        <v>62</v>
      </c>
      <c r="F371" s="12" t="s">
        <v>351</v>
      </c>
      <c r="G371" s="11" t="s">
        <v>266</v>
      </c>
      <c r="H371" s="13">
        <v>0</v>
      </c>
      <c r="I371" s="13">
        <v>0</v>
      </c>
      <c r="J371" s="13">
        <f t="shared" si="26"/>
        <v>0</v>
      </c>
      <c r="K371" s="20"/>
    </row>
    <row r="372" spans="2:11" ht="60" customHeight="1" hidden="1">
      <c r="B372" s="22" t="s">
        <v>323</v>
      </c>
      <c r="C372" s="11" t="s">
        <v>19</v>
      </c>
      <c r="D372" s="11" t="s">
        <v>50</v>
      </c>
      <c r="E372" s="12" t="s">
        <v>62</v>
      </c>
      <c r="F372" s="12" t="s">
        <v>352</v>
      </c>
      <c r="G372" s="11"/>
      <c r="H372" s="13">
        <f>H373</f>
        <v>0</v>
      </c>
      <c r="I372" s="13">
        <f>I373</f>
        <v>0</v>
      </c>
      <c r="J372" s="13">
        <f t="shared" si="26"/>
        <v>0</v>
      </c>
      <c r="K372" s="20"/>
    </row>
    <row r="373" spans="2:11" ht="12.75" hidden="1">
      <c r="B373" s="22" t="s">
        <v>144</v>
      </c>
      <c r="C373" s="11" t="s">
        <v>19</v>
      </c>
      <c r="D373" s="11" t="s">
        <v>50</v>
      </c>
      <c r="E373" s="12" t="s">
        <v>62</v>
      </c>
      <c r="F373" s="12" t="s">
        <v>352</v>
      </c>
      <c r="G373" s="11" t="s">
        <v>266</v>
      </c>
      <c r="H373" s="13">
        <v>0</v>
      </c>
      <c r="I373" s="13">
        <v>0</v>
      </c>
      <c r="J373" s="13">
        <f t="shared" si="26"/>
        <v>0</v>
      </c>
      <c r="K373" s="20"/>
    </row>
    <row r="374" spans="2:11" ht="24" customHeight="1">
      <c r="B374" s="22" t="s">
        <v>571</v>
      </c>
      <c r="C374" s="11" t="s">
        <v>19</v>
      </c>
      <c r="D374" s="11" t="s">
        <v>50</v>
      </c>
      <c r="E374" s="12" t="s">
        <v>62</v>
      </c>
      <c r="F374" s="12" t="s">
        <v>492</v>
      </c>
      <c r="G374" s="11"/>
      <c r="H374" s="13">
        <f>H375</f>
        <v>2717489.81</v>
      </c>
      <c r="I374" s="13">
        <f>I375</f>
        <v>23010.19</v>
      </c>
      <c r="J374" s="13">
        <f t="shared" si="26"/>
        <v>2740500</v>
      </c>
      <c r="K374" s="20"/>
    </row>
    <row r="375" spans="2:11" ht="12.75">
      <c r="B375" s="22" t="s">
        <v>144</v>
      </c>
      <c r="C375" s="11" t="s">
        <v>19</v>
      </c>
      <c r="D375" s="11" t="s">
        <v>50</v>
      </c>
      <c r="E375" s="12" t="s">
        <v>62</v>
      </c>
      <c r="F375" s="12" t="s">
        <v>492</v>
      </c>
      <c r="G375" s="11" t="s">
        <v>266</v>
      </c>
      <c r="H375" s="13">
        <v>2717489.81</v>
      </c>
      <c r="I375" s="13">
        <v>23010.19</v>
      </c>
      <c r="J375" s="13">
        <f t="shared" si="26"/>
        <v>2740500</v>
      </c>
      <c r="K375" s="20"/>
    </row>
    <row r="376" spans="2:11" ht="24" customHeight="1" hidden="1">
      <c r="B376" s="22" t="s">
        <v>272</v>
      </c>
      <c r="C376" s="11" t="s">
        <v>19</v>
      </c>
      <c r="D376" s="11" t="s">
        <v>50</v>
      </c>
      <c r="E376" s="12" t="s">
        <v>62</v>
      </c>
      <c r="F376" s="12" t="s">
        <v>755</v>
      </c>
      <c r="G376" s="11"/>
      <c r="H376" s="13">
        <f>H377</f>
        <v>0</v>
      </c>
      <c r="I376" s="13">
        <f>I377</f>
        <v>0</v>
      </c>
      <c r="J376" s="13">
        <f t="shared" si="26"/>
        <v>0</v>
      </c>
      <c r="K376" s="20"/>
    </row>
    <row r="377" spans="2:11" ht="12.75" hidden="1">
      <c r="B377" s="22" t="s">
        <v>144</v>
      </c>
      <c r="C377" s="11" t="s">
        <v>19</v>
      </c>
      <c r="D377" s="11" t="s">
        <v>50</v>
      </c>
      <c r="E377" s="12" t="s">
        <v>62</v>
      </c>
      <c r="F377" s="12" t="s">
        <v>755</v>
      </c>
      <c r="G377" s="11" t="s">
        <v>266</v>
      </c>
      <c r="H377" s="13">
        <v>0</v>
      </c>
      <c r="I377" s="13">
        <v>0</v>
      </c>
      <c r="J377" s="13">
        <f t="shared" si="26"/>
        <v>0</v>
      </c>
      <c r="K377" s="20"/>
    </row>
    <row r="378" spans="2:11" ht="24" customHeight="1" hidden="1">
      <c r="B378" s="22" t="s">
        <v>272</v>
      </c>
      <c r="C378" s="11" t="s">
        <v>19</v>
      </c>
      <c r="D378" s="11" t="s">
        <v>50</v>
      </c>
      <c r="E378" s="12" t="s">
        <v>62</v>
      </c>
      <c r="F378" s="12" t="s">
        <v>353</v>
      </c>
      <c r="G378" s="11"/>
      <c r="H378" s="13">
        <f>H379</f>
        <v>0</v>
      </c>
      <c r="I378" s="13">
        <f>I379</f>
        <v>0</v>
      </c>
      <c r="J378" s="13">
        <f t="shared" si="26"/>
        <v>0</v>
      </c>
      <c r="K378" s="20"/>
    </row>
    <row r="379" spans="2:11" ht="12.75" hidden="1">
      <c r="B379" s="22" t="s">
        <v>144</v>
      </c>
      <c r="C379" s="11" t="s">
        <v>19</v>
      </c>
      <c r="D379" s="11" t="s">
        <v>50</v>
      </c>
      <c r="E379" s="12" t="s">
        <v>62</v>
      </c>
      <c r="F379" s="12" t="s">
        <v>353</v>
      </c>
      <c r="G379" s="11" t="s">
        <v>266</v>
      </c>
      <c r="H379" s="13">
        <v>0</v>
      </c>
      <c r="I379" s="13">
        <v>0</v>
      </c>
      <c r="J379" s="13">
        <f t="shared" si="26"/>
        <v>0</v>
      </c>
      <c r="K379" s="20"/>
    </row>
    <row r="380" spans="2:11" ht="36" customHeight="1">
      <c r="B380" s="22" t="s">
        <v>951</v>
      </c>
      <c r="C380" s="11" t="s">
        <v>19</v>
      </c>
      <c r="D380" s="11" t="s">
        <v>50</v>
      </c>
      <c r="E380" s="12" t="s">
        <v>62</v>
      </c>
      <c r="F380" s="12" t="s">
        <v>780</v>
      </c>
      <c r="G380" s="11"/>
      <c r="H380" s="13">
        <f>H381</f>
        <v>557706.31</v>
      </c>
      <c r="I380" s="13">
        <f>I381</f>
        <v>0</v>
      </c>
      <c r="J380" s="13">
        <f t="shared" si="26"/>
        <v>557706.31</v>
      </c>
      <c r="K380" s="20"/>
    </row>
    <row r="381" spans="2:11" ht="12.75">
      <c r="B381" s="22" t="s">
        <v>144</v>
      </c>
      <c r="C381" s="11" t="s">
        <v>19</v>
      </c>
      <c r="D381" s="11" t="s">
        <v>50</v>
      </c>
      <c r="E381" s="12" t="s">
        <v>62</v>
      </c>
      <c r="F381" s="12" t="s">
        <v>780</v>
      </c>
      <c r="G381" s="11" t="s">
        <v>266</v>
      </c>
      <c r="H381" s="13">
        <v>557706.31</v>
      </c>
      <c r="I381" s="13">
        <v>0</v>
      </c>
      <c r="J381" s="13">
        <f t="shared" si="26"/>
        <v>557706.31</v>
      </c>
      <c r="K381" s="20"/>
    </row>
    <row r="382" spans="2:11" ht="48" customHeight="1">
      <c r="B382" s="22" t="s">
        <v>611</v>
      </c>
      <c r="C382" s="11" t="s">
        <v>19</v>
      </c>
      <c r="D382" s="11" t="s">
        <v>50</v>
      </c>
      <c r="E382" s="12" t="s">
        <v>62</v>
      </c>
      <c r="F382" s="12" t="s">
        <v>484</v>
      </c>
      <c r="G382" s="11"/>
      <c r="H382" s="13">
        <f aca="true" t="shared" si="28" ref="H382:I385">H383</f>
        <v>250000</v>
      </c>
      <c r="I382" s="13">
        <f t="shared" si="28"/>
        <v>0</v>
      </c>
      <c r="J382" s="13">
        <f t="shared" si="26"/>
        <v>250000</v>
      </c>
      <c r="K382" s="20"/>
    </row>
    <row r="383" spans="2:11" ht="24" customHeight="1">
      <c r="B383" s="22" t="s">
        <v>612</v>
      </c>
      <c r="C383" s="11" t="s">
        <v>19</v>
      </c>
      <c r="D383" s="11" t="s">
        <v>50</v>
      </c>
      <c r="E383" s="12" t="s">
        <v>62</v>
      </c>
      <c r="F383" s="12" t="s">
        <v>483</v>
      </c>
      <c r="G383" s="11"/>
      <c r="H383" s="13">
        <f t="shared" si="28"/>
        <v>250000</v>
      </c>
      <c r="I383" s="13">
        <f t="shared" si="28"/>
        <v>0</v>
      </c>
      <c r="J383" s="13">
        <f t="shared" si="26"/>
        <v>250000</v>
      </c>
      <c r="K383" s="20"/>
    </row>
    <row r="384" spans="2:11" ht="24" customHeight="1">
      <c r="B384" s="22" t="s">
        <v>563</v>
      </c>
      <c r="C384" s="11" t="s">
        <v>19</v>
      </c>
      <c r="D384" s="11" t="s">
        <v>50</v>
      </c>
      <c r="E384" s="12" t="s">
        <v>62</v>
      </c>
      <c r="F384" s="12" t="s">
        <v>482</v>
      </c>
      <c r="G384" s="11"/>
      <c r="H384" s="13">
        <f t="shared" si="28"/>
        <v>250000</v>
      </c>
      <c r="I384" s="13">
        <f t="shared" si="28"/>
        <v>0</v>
      </c>
      <c r="J384" s="13">
        <f t="shared" si="26"/>
        <v>250000</v>
      </c>
      <c r="K384" s="20"/>
    </row>
    <row r="385" spans="2:11" ht="24" customHeight="1">
      <c r="B385" s="22" t="s">
        <v>723</v>
      </c>
      <c r="C385" s="11" t="s">
        <v>19</v>
      </c>
      <c r="D385" s="11" t="s">
        <v>50</v>
      </c>
      <c r="E385" s="12" t="s">
        <v>62</v>
      </c>
      <c r="F385" s="12" t="s">
        <v>722</v>
      </c>
      <c r="G385" s="11"/>
      <c r="H385" s="13">
        <f t="shared" si="28"/>
        <v>250000</v>
      </c>
      <c r="I385" s="13">
        <f t="shared" si="28"/>
        <v>0</v>
      </c>
      <c r="J385" s="13">
        <f t="shared" si="26"/>
        <v>250000</v>
      </c>
      <c r="K385" s="20"/>
    </row>
    <row r="386" spans="2:11" ht="12.75">
      <c r="B386" s="22" t="s">
        <v>144</v>
      </c>
      <c r="C386" s="11" t="s">
        <v>19</v>
      </c>
      <c r="D386" s="11" t="s">
        <v>50</v>
      </c>
      <c r="E386" s="12" t="s">
        <v>62</v>
      </c>
      <c r="F386" s="12" t="s">
        <v>722</v>
      </c>
      <c r="G386" s="11" t="s">
        <v>266</v>
      </c>
      <c r="H386" s="13">
        <v>250000</v>
      </c>
      <c r="I386" s="13">
        <v>0</v>
      </c>
      <c r="J386" s="13">
        <f t="shared" si="26"/>
        <v>250000</v>
      </c>
      <c r="K386" s="20"/>
    </row>
    <row r="387" spans="2:11" ht="12.75" customHeight="1">
      <c r="B387" s="22" t="s">
        <v>4</v>
      </c>
      <c r="C387" s="11" t="s">
        <v>19</v>
      </c>
      <c r="D387" s="11" t="s">
        <v>65</v>
      </c>
      <c r="E387" s="12"/>
      <c r="F387" s="12"/>
      <c r="G387" s="11"/>
      <c r="H387" s="13">
        <f aca="true" t="shared" si="29" ref="H387:I391">H388</f>
        <v>1700000</v>
      </c>
      <c r="I387" s="13">
        <f t="shared" si="29"/>
        <v>-50876</v>
      </c>
      <c r="J387" s="13">
        <f t="shared" si="26"/>
        <v>1649124</v>
      </c>
      <c r="K387" s="20"/>
    </row>
    <row r="388" spans="2:11" ht="12.75" customHeight="1">
      <c r="B388" s="22" t="s">
        <v>49</v>
      </c>
      <c r="C388" s="11" t="s">
        <v>19</v>
      </c>
      <c r="D388" s="11" t="s">
        <v>65</v>
      </c>
      <c r="E388" s="11" t="s">
        <v>61</v>
      </c>
      <c r="F388" s="12"/>
      <c r="G388" s="11"/>
      <c r="H388" s="13">
        <f t="shared" si="29"/>
        <v>1700000</v>
      </c>
      <c r="I388" s="13">
        <f t="shared" si="29"/>
        <v>-50876</v>
      </c>
      <c r="J388" s="13">
        <f t="shared" si="26"/>
        <v>1649124</v>
      </c>
      <c r="K388" s="20"/>
    </row>
    <row r="389" spans="2:11" ht="36" customHeight="1">
      <c r="B389" s="22" t="s">
        <v>457</v>
      </c>
      <c r="C389" s="11" t="s">
        <v>19</v>
      </c>
      <c r="D389" s="11" t="s">
        <v>65</v>
      </c>
      <c r="E389" s="11" t="s">
        <v>61</v>
      </c>
      <c r="F389" s="11" t="s">
        <v>403</v>
      </c>
      <c r="G389" s="11"/>
      <c r="H389" s="13">
        <f t="shared" si="29"/>
        <v>1700000</v>
      </c>
      <c r="I389" s="13">
        <f t="shared" si="29"/>
        <v>-50876</v>
      </c>
      <c r="J389" s="13">
        <f t="shared" si="26"/>
        <v>1649124</v>
      </c>
      <c r="K389" s="20"/>
    </row>
    <row r="390" spans="2:11" ht="18" customHeight="1">
      <c r="B390" s="22" t="s">
        <v>540</v>
      </c>
      <c r="C390" s="11" t="s">
        <v>19</v>
      </c>
      <c r="D390" s="11" t="s">
        <v>65</v>
      </c>
      <c r="E390" s="11" t="s">
        <v>61</v>
      </c>
      <c r="F390" s="11" t="s">
        <v>493</v>
      </c>
      <c r="G390" s="11"/>
      <c r="H390" s="13">
        <f>H391+H396</f>
        <v>1700000</v>
      </c>
      <c r="I390" s="13">
        <f>I391+I396</f>
        <v>-50876</v>
      </c>
      <c r="J390" s="13">
        <f t="shared" si="26"/>
        <v>1649124</v>
      </c>
      <c r="K390" s="20"/>
    </row>
    <row r="391" spans="2:11" ht="24" customHeight="1">
      <c r="B391" s="22" t="s">
        <v>547</v>
      </c>
      <c r="C391" s="11" t="s">
        <v>19</v>
      </c>
      <c r="D391" s="11" t="s">
        <v>65</v>
      </c>
      <c r="E391" s="11" t="s">
        <v>61</v>
      </c>
      <c r="F391" s="11" t="s">
        <v>494</v>
      </c>
      <c r="G391" s="11"/>
      <c r="H391" s="13">
        <f>H392</f>
        <v>1694000</v>
      </c>
      <c r="I391" s="13">
        <f t="shared" si="29"/>
        <v>-50876</v>
      </c>
      <c r="J391" s="13">
        <f t="shared" si="26"/>
        <v>1643124</v>
      </c>
      <c r="K391" s="20"/>
    </row>
    <row r="392" spans="2:11" ht="34.5" customHeight="1">
      <c r="B392" s="22" t="s">
        <v>843</v>
      </c>
      <c r="C392" s="11" t="s">
        <v>19</v>
      </c>
      <c r="D392" s="11" t="s">
        <v>65</v>
      </c>
      <c r="E392" s="11" t="s">
        <v>61</v>
      </c>
      <c r="F392" s="11" t="s">
        <v>842</v>
      </c>
      <c r="G392" s="11"/>
      <c r="H392" s="13">
        <f>H393+H394+H395</f>
        <v>1694000</v>
      </c>
      <c r="I392" s="13">
        <f>I393+I394+I395</f>
        <v>-50876</v>
      </c>
      <c r="J392" s="13">
        <f t="shared" si="26"/>
        <v>1643124</v>
      </c>
      <c r="K392" s="20"/>
    </row>
    <row r="393" spans="2:11" ht="33" customHeight="1">
      <c r="B393" s="22" t="s">
        <v>138</v>
      </c>
      <c r="C393" s="11" t="s">
        <v>19</v>
      </c>
      <c r="D393" s="11" t="s">
        <v>65</v>
      </c>
      <c r="E393" s="11" t="s">
        <v>61</v>
      </c>
      <c r="F393" s="11" t="s">
        <v>842</v>
      </c>
      <c r="G393" s="11" t="s">
        <v>116</v>
      </c>
      <c r="H393" s="13">
        <v>437700</v>
      </c>
      <c r="I393" s="13">
        <v>-26390</v>
      </c>
      <c r="J393" s="13">
        <f t="shared" si="26"/>
        <v>411310</v>
      </c>
      <c r="K393" s="20"/>
    </row>
    <row r="394" spans="2:11" ht="24">
      <c r="B394" s="22" t="s">
        <v>139</v>
      </c>
      <c r="C394" s="11" t="s">
        <v>19</v>
      </c>
      <c r="D394" s="11" t="s">
        <v>65</v>
      </c>
      <c r="E394" s="11" t="s">
        <v>61</v>
      </c>
      <c r="F394" s="11" t="s">
        <v>842</v>
      </c>
      <c r="G394" s="11" t="s">
        <v>253</v>
      </c>
      <c r="H394" s="13">
        <v>950500</v>
      </c>
      <c r="I394" s="13">
        <f>81644+44470</f>
        <v>126114</v>
      </c>
      <c r="J394" s="13">
        <f t="shared" si="26"/>
        <v>1076614</v>
      </c>
      <c r="K394" s="20"/>
    </row>
    <row r="395" spans="2:11" ht="15" customHeight="1">
      <c r="B395" s="22" t="s">
        <v>144</v>
      </c>
      <c r="C395" s="11" t="s">
        <v>19</v>
      </c>
      <c r="D395" s="11" t="s">
        <v>65</v>
      </c>
      <c r="E395" s="11" t="s">
        <v>61</v>
      </c>
      <c r="F395" s="11" t="s">
        <v>842</v>
      </c>
      <c r="G395" s="11" t="s">
        <v>266</v>
      </c>
      <c r="H395" s="13">
        <v>305800</v>
      </c>
      <c r="I395" s="13">
        <v>-150600</v>
      </c>
      <c r="J395" s="13">
        <f t="shared" si="26"/>
        <v>155200</v>
      </c>
      <c r="K395" s="20"/>
    </row>
    <row r="396" spans="2:11" ht="24.75" customHeight="1">
      <c r="B396" s="22" t="s">
        <v>956</v>
      </c>
      <c r="C396" s="11" t="s">
        <v>19</v>
      </c>
      <c r="D396" s="11" t="s">
        <v>65</v>
      </c>
      <c r="E396" s="11" t="s">
        <v>61</v>
      </c>
      <c r="F396" s="11" t="s">
        <v>955</v>
      </c>
      <c r="G396" s="11"/>
      <c r="H396" s="13">
        <f>H397</f>
        <v>6000</v>
      </c>
      <c r="I396" s="13">
        <f>I397</f>
        <v>0</v>
      </c>
      <c r="J396" s="13">
        <f t="shared" si="26"/>
        <v>6000</v>
      </c>
      <c r="K396" s="20"/>
    </row>
    <row r="397" spans="2:11" ht="24.75" customHeight="1">
      <c r="B397" s="22" t="s">
        <v>957</v>
      </c>
      <c r="C397" s="11" t="s">
        <v>19</v>
      </c>
      <c r="D397" s="11" t="s">
        <v>65</v>
      </c>
      <c r="E397" s="11" t="s">
        <v>61</v>
      </c>
      <c r="F397" s="11" t="s">
        <v>954</v>
      </c>
      <c r="G397" s="11"/>
      <c r="H397" s="13">
        <f>H398</f>
        <v>6000</v>
      </c>
      <c r="I397" s="13">
        <f>I398</f>
        <v>0</v>
      </c>
      <c r="J397" s="13">
        <f t="shared" si="26"/>
        <v>6000</v>
      </c>
      <c r="K397" s="20"/>
    </row>
    <row r="398" spans="2:11" ht="21.75" customHeight="1">
      <c r="B398" s="22" t="s">
        <v>139</v>
      </c>
      <c r="C398" s="11" t="s">
        <v>19</v>
      </c>
      <c r="D398" s="11" t="s">
        <v>65</v>
      </c>
      <c r="E398" s="11" t="s">
        <v>61</v>
      </c>
      <c r="F398" s="11" t="s">
        <v>954</v>
      </c>
      <c r="G398" s="11" t="s">
        <v>253</v>
      </c>
      <c r="H398" s="13">
        <v>6000</v>
      </c>
      <c r="I398" s="13">
        <v>0</v>
      </c>
      <c r="J398" s="13">
        <f t="shared" si="26"/>
        <v>6000</v>
      </c>
      <c r="K398" s="20"/>
    </row>
    <row r="399" spans="2:11" ht="12.75" customHeight="1">
      <c r="B399" s="22" t="s">
        <v>244</v>
      </c>
      <c r="C399" s="11" t="s">
        <v>19</v>
      </c>
      <c r="D399" s="11" t="s">
        <v>70</v>
      </c>
      <c r="E399" s="12"/>
      <c r="F399" s="11"/>
      <c r="G399" s="11"/>
      <c r="H399" s="13">
        <f>H400+H407</f>
        <v>2300000</v>
      </c>
      <c r="I399" s="13">
        <f>I400+I407</f>
        <v>0</v>
      </c>
      <c r="J399" s="13">
        <f t="shared" si="26"/>
        <v>2300000</v>
      </c>
      <c r="K399" s="20"/>
    </row>
    <row r="400" spans="2:11" s="27" customFormat="1" ht="12.75" customHeight="1">
      <c r="B400" s="22" t="s">
        <v>52</v>
      </c>
      <c r="C400" s="11" t="s">
        <v>19</v>
      </c>
      <c r="D400" s="11" t="s">
        <v>70</v>
      </c>
      <c r="E400" s="12" t="s">
        <v>60</v>
      </c>
      <c r="F400" s="12"/>
      <c r="G400" s="11"/>
      <c r="H400" s="13">
        <f aca="true" t="shared" si="30" ref="H400:I402">H401</f>
        <v>250000</v>
      </c>
      <c r="I400" s="13">
        <f t="shared" si="30"/>
        <v>0</v>
      </c>
      <c r="J400" s="13">
        <f t="shared" si="26"/>
        <v>250000</v>
      </c>
      <c r="K400" s="20"/>
    </row>
    <row r="401" spans="2:11" ht="36" customHeight="1">
      <c r="B401" s="22" t="s">
        <v>546</v>
      </c>
      <c r="C401" s="11" t="s">
        <v>19</v>
      </c>
      <c r="D401" s="11" t="s">
        <v>70</v>
      </c>
      <c r="E401" s="12" t="s">
        <v>60</v>
      </c>
      <c r="F401" s="12" t="s">
        <v>495</v>
      </c>
      <c r="G401" s="11"/>
      <c r="H401" s="13">
        <f t="shared" si="30"/>
        <v>250000</v>
      </c>
      <c r="I401" s="13">
        <f t="shared" si="30"/>
        <v>0</v>
      </c>
      <c r="J401" s="13">
        <f t="shared" si="26"/>
        <v>250000</v>
      </c>
      <c r="K401" s="20"/>
    </row>
    <row r="402" spans="2:11" ht="24" customHeight="1">
      <c r="B402" s="22" t="s">
        <v>580</v>
      </c>
      <c r="C402" s="11" t="s">
        <v>19</v>
      </c>
      <c r="D402" s="11" t="s">
        <v>70</v>
      </c>
      <c r="E402" s="12" t="s">
        <v>60</v>
      </c>
      <c r="F402" s="12" t="s">
        <v>498</v>
      </c>
      <c r="G402" s="11"/>
      <c r="H402" s="13">
        <f t="shared" si="30"/>
        <v>250000</v>
      </c>
      <c r="I402" s="13">
        <f t="shared" si="30"/>
        <v>0</v>
      </c>
      <c r="J402" s="13">
        <f t="shared" si="26"/>
        <v>250000</v>
      </c>
      <c r="K402" s="20"/>
    </row>
    <row r="403" spans="2:11" ht="24" customHeight="1">
      <c r="B403" s="22" t="s">
        <v>581</v>
      </c>
      <c r="C403" s="11" t="s">
        <v>19</v>
      </c>
      <c r="D403" s="11" t="s">
        <v>70</v>
      </c>
      <c r="E403" s="12" t="s">
        <v>60</v>
      </c>
      <c r="F403" s="12" t="s">
        <v>499</v>
      </c>
      <c r="G403" s="11"/>
      <c r="H403" s="13">
        <f>H404+H405</f>
        <v>250000</v>
      </c>
      <c r="I403" s="13">
        <f>I404+I405</f>
        <v>0</v>
      </c>
      <c r="J403" s="13">
        <f t="shared" si="26"/>
        <v>250000</v>
      </c>
      <c r="K403" s="20"/>
    </row>
    <row r="404" spans="2:11" ht="24" hidden="1">
      <c r="B404" s="22" t="s">
        <v>140</v>
      </c>
      <c r="C404" s="11" t="s">
        <v>19</v>
      </c>
      <c r="D404" s="11" t="s">
        <v>70</v>
      </c>
      <c r="E404" s="12" t="s">
        <v>60</v>
      </c>
      <c r="F404" s="12" t="s">
        <v>499</v>
      </c>
      <c r="G404" s="11" t="s">
        <v>254</v>
      </c>
      <c r="H404" s="13">
        <v>0</v>
      </c>
      <c r="I404" s="13">
        <v>0</v>
      </c>
      <c r="J404" s="13">
        <f t="shared" si="26"/>
        <v>0</v>
      </c>
      <c r="K404" s="20"/>
    </row>
    <row r="405" spans="2:11" ht="12.75">
      <c r="B405" s="22" t="s">
        <v>846</v>
      </c>
      <c r="C405" s="11" t="s">
        <v>19</v>
      </c>
      <c r="D405" s="11" t="s">
        <v>70</v>
      </c>
      <c r="E405" s="12" t="s">
        <v>60</v>
      </c>
      <c r="F405" s="12" t="s">
        <v>844</v>
      </c>
      <c r="G405" s="11"/>
      <c r="H405" s="13">
        <f>H406</f>
        <v>250000</v>
      </c>
      <c r="I405" s="13">
        <f>I406</f>
        <v>0</v>
      </c>
      <c r="J405" s="13">
        <f t="shared" si="26"/>
        <v>250000</v>
      </c>
      <c r="K405" s="20"/>
    </row>
    <row r="406" spans="2:11" ht="24">
      <c r="B406" s="22" t="s">
        <v>140</v>
      </c>
      <c r="C406" s="11" t="s">
        <v>19</v>
      </c>
      <c r="D406" s="11" t="s">
        <v>70</v>
      </c>
      <c r="E406" s="12" t="s">
        <v>60</v>
      </c>
      <c r="F406" s="12" t="s">
        <v>844</v>
      </c>
      <c r="G406" s="11" t="s">
        <v>254</v>
      </c>
      <c r="H406" s="13">
        <v>250000</v>
      </c>
      <c r="I406" s="13">
        <v>0</v>
      </c>
      <c r="J406" s="13">
        <f t="shared" si="26"/>
        <v>250000</v>
      </c>
      <c r="K406" s="20"/>
    </row>
    <row r="407" spans="2:11" ht="12.75" customHeight="1">
      <c r="B407" s="22" t="s">
        <v>43</v>
      </c>
      <c r="C407" s="11" t="s">
        <v>19</v>
      </c>
      <c r="D407" s="11" t="s">
        <v>70</v>
      </c>
      <c r="E407" s="12" t="s">
        <v>61</v>
      </c>
      <c r="F407" s="12"/>
      <c r="G407" s="11"/>
      <c r="H407" s="13">
        <f aca="true" t="shared" si="31" ref="H407:I409">H408</f>
        <v>2050000</v>
      </c>
      <c r="I407" s="13">
        <f t="shared" si="31"/>
        <v>0</v>
      </c>
      <c r="J407" s="13">
        <f t="shared" si="26"/>
        <v>2050000</v>
      </c>
      <c r="K407" s="20"/>
    </row>
    <row r="408" spans="2:11" ht="36" customHeight="1">
      <c r="B408" s="22" t="s">
        <v>546</v>
      </c>
      <c r="C408" s="11" t="s">
        <v>19</v>
      </c>
      <c r="D408" s="11" t="s">
        <v>70</v>
      </c>
      <c r="E408" s="12" t="s">
        <v>61</v>
      </c>
      <c r="F408" s="12" t="s">
        <v>495</v>
      </c>
      <c r="G408" s="11"/>
      <c r="H408" s="13">
        <f t="shared" si="31"/>
        <v>2050000</v>
      </c>
      <c r="I408" s="13">
        <f t="shared" si="31"/>
        <v>0</v>
      </c>
      <c r="J408" s="13">
        <f t="shared" si="26"/>
        <v>2050000</v>
      </c>
      <c r="K408" s="20"/>
    </row>
    <row r="409" spans="2:11" ht="24" customHeight="1">
      <c r="B409" s="22" t="s">
        <v>578</v>
      </c>
      <c r="C409" s="11" t="s">
        <v>19</v>
      </c>
      <c r="D409" s="11" t="s">
        <v>70</v>
      </c>
      <c r="E409" s="12" t="s">
        <v>61</v>
      </c>
      <c r="F409" s="12" t="s">
        <v>496</v>
      </c>
      <c r="G409" s="11"/>
      <c r="H409" s="13">
        <f t="shared" si="31"/>
        <v>2050000</v>
      </c>
      <c r="I409" s="13">
        <f t="shared" si="31"/>
        <v>0</v>
      </c>
      <c r="J409" s="13">
        <f t="shared" si="26"/>
        <v>2050000</v>
      </c>
      <c r="K409" s="20"/>
    </row>
    <row r="410" spans="2:11" ht="24" customHeight="1">
      <c r="B410" s="22" t="s">
        <v>579</v>
      </c>
      <c r="C410" s="11" t="s">
        <v>19</v>
      </c>
      <c r="D410" s="11" t="s">
        <v>70</v>
      </c>
      <c r="E410" s="12" t="s">
        <v>61</v>
      </c>
      <c r="F410" s="12" t="s">
        <v>497</v>
      </c>
      <c r="G410" s="11"/>
      <c r="H410" s="13">
        <f>H411+H412</f>
        <v>2050000</v>
      </c>
      <c r="I410" s="13">
        <f>I411+I412</f>
        <v>0</v>
      </c>
      <c r="J410" s="13">
        <f t="shared" si="26"/>
        <v>2050000</v>
      </c>
      <c r="K410" s="20"/>
    </row>
    <row r="411" spans="2:11" ht="24" hidden="1">
      <c r="B411" s="22" t="s">
        <v>140</v>
      </c>
      <c r="C411" s="11" t="s">
        <v>19</v>
      </c>
      <c r="D411" s="11" t="s">
        <v>70</v>
      </c>
      <c r="E411" s="12" t="s">
        <v>61</v>
      </c>
      <c r="F411" s="12" t="s">
        <v>497</v>
      </c>
      <c r="G411" s="11" t="s">
        <v>254</v>
      </c>
      <c r="H411" s="13">
        <v>0</v>
      </c>
      <c r="I411" s="13">
        <v>0</v>
      </c>
      <c r="J411" s="13">
        <f t="shared" si="26"/>
        <v>0</v>
      </c>
      <c r="K411" s="20"/>
    </row>
    <row r="412" spans="2:11" ht="12.75">
      <c r="B412" s="22" t="s">
        <v>846</v>
      </c>
      <c r="C412" s="11" t="s">
        <v>19</v>
      </c>
      <c r="D412" s="11" t="s">
        <v>70</v>
      </c>
      <c r="E412" s="12" t="s">
        <v>61</v>
      </c>
      <c r="F412" s="12" t="s">
        <v>845</v>
      </c>
      <c r="G412" s="11"/>
      <c r="H412" s="13">
        <f>H413</f>
        <v>2050000</v>
      </c>
      <c r="I412" s="13">
        <f>I413</f>
        <v>0</v>
      </c>
      <c r="J412" s="13">
        <f t="shared" si="26"/>
        <v>2050000</v>
      </c>
      <c r="K412" s="20"/>
    </row>
    <row r="413" spans="2:11" ht="24">
      <c r="B413" s="22" t="s">
        <v>140</v>
      </c>
      <c r="C413" s="11" t="s">
        <v>19</v>
      </c>
      <c r="D413" s="11" t="s">
        <v>70</v>
      </c>
      <c r="E413" s="12" t="s">
        <v>61</v>
      </c>
      <c r="F413" s="12" t="s">
        <v>845</v>
      </c>
      <c r="G413" s="11" t="s">
        <v>254</v>
      </c>
      <c r="H413" s="13">
        <v>2050000</v>
      </c>
      <c r="I413" s="13">
        <v>0</v>
      </c>
      <c r="J413" s="13">
        <f t="shared" si="26"/>
        <v>2050000</v>
      </c>
      <c r="K413" s="20"/>
    </row>
    <row r="414" spans="2:11" ht="31.5" customHeight="1">
      <c r="B414" s="7" t="s">
        <v>711</v>
      </c>
      <c r="C414" s="34" t="s">
        <v>32</v>
      </c>
      <c r="D414" s="9"/>
      <c r="E414" s="9"/>
      <c r="F414" s="9"/>
      <c r="G414" s="9"/>
      <c r="H414" s="34">
        <f>H415+H441</f>
        <v>69311765.00999999</v>
      </c>
      <c r="I414" s="34">
        <f>I415+I441</f>
        <v>2483580</v>
      </c>
      <c r="J414" s="34">
        <f>J415+J441</f>
        <v>71795345.00999999</v>
      </c>
      <c r="K414" s="20"/>
    </row>
    <row r="415" spans="2:11" ht="12.75" customHeight="1">
      <c r="B415" s="22" t="s">
        <v>237</v>
      </c>
      <c r="C415" s="11" t="s">
        <v>32</v>
      </c>
      <c r="D415" s="11" t="s">
        <v>71</v>
      </c>
      <c r="E415" s="12"/>
      <c r="F415" s="12"/>
      <c r="G415" s="11"/>
      <c r="H415" s="13">
        <f aca="true" t="shared" si="32" ref="H415:I417">H416</f>
        <v>7920474.51</v>
      </c>
      <c r="I415" s="13">
        <f t="shared" si="32"/>
        <v>547260</v>
      </c>
      <c r="J415" s="13">
        <f aca="true" t="shared" si="33" ref="J415:J421">H415+I415</f>
        <v>8467734.51</v>
      </c>
      <c r="K415" s="20"/>
    </row>
    <row r="416" spans="2:11" ht="12.75" customHeight="1">
      <c r="B416" s="22" t="s">
        <v>789</v>
      </c>
      <c r="C416" s="11" t="s">
        <v>32</v>
      </c>
      <c r="D416" s="11" t="s">
        <v>71</v>
      </c>
      <c r="E416" s="11" t="s">
        <v>62</v>
      </c>
      <c r="F416" s="12"/>
      <c r="G416" s="11"/>
      <c r="H416" s="13">
        <f t="shared" si="32"/>
        <v>7920474.51</v>
      </c>
      <c r="I416" s="13">
        <f t="shared" si="32"/>
        <v>547260</v>
      </c>
      <c r="J416" s="13">
        <f t="shared" si="33"/>
        <v>8467734.51</v>
      </c>
      <c r="K416" s="20"/>
    </row>
    <row r="417" spans="2:11" ht="24" customHeight="1">
      <c r="B417" s="22" t="s">
        <v>428</v>
      </c>
      <c r="C417" s="11" t="s">
        <v>32</v>
      </c>
      <c r="D417" s="11" t="s">
        <v>71</v>
      </c>
      <c r="E417" s="11" t="s">
        <v>62</v>
      </c>
      <c r="F417" s="12" t="s">
        <v>346</v>
      </c>
      <c r="G417" s="11"/>
      <c r="H417" s="13">
        <f t="shared" si="32"/>
        <v>7920474.51</v>
      </c>
      <c r="I417" s="13">
        <f t="shared" si="32"/>
        <v>547260</v>
      </c>
      <c r="J417" s="13">
        <f t="shared" si="33"/>
        <v>8467734.51</v>
      </c>
      <c r="K417" s="20"/>
    </row>
    <row r="418" spans="2:11" ht="24" customHeight="1">
      <c r="B418" s="22" t="s">
        <v>437</v>
      </c>
      <c r="C418" s="11" t="s">
        <v>32</v>
      </c>
      <c r="D418" s="11" t="s">
        <v>71</v>
      </c>
      <c r="E418" s="11" t="s">
        <v>62</v>
      </c>
      <c r="F418" s="12" t="s">
        <v>354</v>
      </c>
      <c r="G418" s="11"/>
      <c r="H418" s="13">
        <f>H419+H427+H438+H435</f>
        <v>7920474.51</v>
      </c>
      <c r="I418" s="13">
        <f>I419+I427+I438+I435</f>
        <v>547260</v>
      </c>
      <c r="J418" s="13">
        <f t="shared" si="33"/>
        <v>8467734.51</v>
      </c>
      <c r="K418" s="20"/>
    </row>
    <row r="419" spans="2:11" ht="36" customHeight="1">
      <c r="B419" s="22" t="s">
        <v>438</v>
      </c>
      <c r="C419" s="11" t="s">
        <v>32</v>
      </c>
      <c r="D419" s="11" t="s">
        <v>71</v>
      </c>
      <c r="E419" s="11" t="s">
        <v>62</v>
      </c>
      <c r="F419" s="12" t="s">
        <v>355</v>
      </c>
      <c r="G419" s="11"/>
      <c r="H419" s="13">
        <f>H420+H421+H423</f>
        <v>5950704.51</v>
      </c>
      <c r="I419" s="13">
        <f>I420+I421+I423</f>
        <v>90460</v>
      </c>
      <c r="J419" s="13">
        <f t="shared" si="33"/>
        <v>6041164.51</v>
      </c>
      <c r="K419" s="20"/>
    </row>
    <row r="420" spans="2:11" ht="25.5" customHeight="1" hidden="1">
      <c r="B420" s="22" t="s">
        <v>140</v>
      </c>
      <c r="C420" s="11" t="s">
        <v>32</v>
      </c>
      <c r="D420" s="11" t="s">
        <v>71</v>
      </c>
      <c r="E420" s="11" t="s">
        <v>62</v>
      </c>
      <c r="F420" s="12" t="s">
        <v>355</v>
      </c>
      <c r="G420" s="11" t="s">
        <v>254</v>
      </c>
      <c r="H420" s="13">
        <v>0</v>
      </c>
      <c r="I420" s="13">
        <v>0</v>
      </c>
      <c r="J420" s="13">
        <f t="shared" si="33"/>
        <v>0</v>
      </c>
      <c r="K420" s="20"/>
    </row>
    <row r="421" spans="2:11" ht="25.5" customHeight="1">
      <c r="B421" s="22" t="s">
        <v>846</v>
      </c>
      <c r="C421" s="11" t="s">
        <v>32</v>
      </c>
      <c r="D421" s="11" t="s">
        <v>71</v>
      </c>
      <c r="E421" s="11" t="s">
        <v>62</v>
      </c>
      <c r="F421" s="12" t="s">
        <v>847</v>
      </c>
      <c r="G421" s="11"/>
      <c r="H421" s="13">
        <f>H422</f>
        <v>5774211.76</v>
      </c>
      <c r="I421" s="13">
        <f>I422</f>
        <v>0</v>
      </c>
      <c r="J421" s="13">
        <f t="shared" si="33"/>
        <v>5774211.76</v>
      </c>
      <c r="K421" s="20"/>
    </row>
    <row r="422" spans="2:11" ht="25.5" customHeight="1">
      <c r="B422" s="22" t="s">
        <v>140</v>
      </c>
      <c r="C422" s="11" t="s">
        <v>32</v>
      </c>
      <c r="D422" s="11" t="s">
        <v>71</v>
      </c>
      <c r="E422" s="11" t="s">
        <v>62</v>
      </c>
      <c r="F422" s="12" t="s">
        <v>847</v>
      </c>
      <c r="G422" s="11" t="s">
        <v>254</v>
      </c>
      <c r="H422" s="13">
        <v>5774211.76</v>
      </c>
      <c r="I422" s="13">
        <v>0</v>
      </c>
      <c r="J422" s="13">
        <f aca="true" t="shared" si="34" ref="J422:J483">H422+I422</f>
        <v>5774211.76</v>
      </c>
      <c r="K422" s="20"/>
    </row>
    <row r="423" spans="2:11" ht="36" customHeight="1">
      <c r="B423" s="22" t="s">
        <v>685</v>
      </c>
      <c r="C423" s="11" t="s">
        <v>32</v>
      </c>
      <c r="D423" s="11" t="s">
        <v>71</v>
      </c>
      <c r="E423" s="11" t="s">
        <v>62</v>
      </c>
      <c r="F423" s="12" t="s">
        <v>683</v>
      </c>
      <c r="G423" s="11"/>
      <c r="H423" s="13">
        <f>H424</f>
        <v>176492.75</v>
      </c>
      <c r="I423" s="13">
        <f>I424</f>
        <v>90460</v>
      </c>
      <c r="J423" s="13">
        <f t="shared" si="34"/>
        <v>266952.75</v>
      </c>
      <c r="K423" s="20"/>
    </row>
    <row r="424" spans="2:11" ht="24">
      <c r="B424" s="22" t="s">
        <v>140</v>
      </c>
      <c r="C424" s="11" t="s">
        <v>32</v>
      </c>
      <c r="D424" s="11" t="s">
        <v>71</v>
      </c>
      <c r="E424" s="11" t="s">
        <v>62</v>
      </c>
      <c r="F424" s="12" t="s">
        <v>683</v>
      </c>
      <c r="G424" s="11" t="s">
        <v>254</v>
      </c>
      <c r="H424" s="13">
        <v>176492.75</v>
      </c>
      <c r="I424" s="13">
        <v>90460</v>
      </c>
      <c r="J424" s="13">
        <f t="shared" si="34"/>
        <v>266952.75</v>
      </c>
      <c r="K424" s="20"/>
    </row>
    <row r="425" spans="2:11" ht="36" customHeight="1" hidden="1">
      <c r="B425" s="22" t="s">
        <v>564</v>
      </c>
      <c r="C425" s="11" t="s">
        <v>32</v>
      </c>
      <c r="D425" s="11" t="s">
        <v>71</v>
      </c>
      <c r="E425" s="11" t="s">
        <v>62</v>
      </c>
      <c r="F425" s="12" t="s">
        <v>652</v>
      </c>
      <c r="G425" s="11"/>
      <c r="H425" s="13">
        <f>H426</f>
        <v>0</v>
      </c>
      <c r="I425" s="13">
        <f>I426</f>
        <v>0</v>
      </c>
      <c r="J425" s="13">
        <f t="shared" si="34"/>
        <v>0</v>
      </c>
      <c r="K425" s="20"/>
    </row>
    <row r="426" spans="2:11" ht="24" hidden="1">
      <c r="B426" s="22" t="s">
        <v>140</v>
      </c>
      <c r="C426" s="11" t="s">
        <v>32</v>
      </c>
      <c r="D426" s="11" t="s">
        <v>71</v>
      </c>
      <c r="E426" s="11" t="s">
        <v>62</v>
      </c>
      <c r="F426" s="12" t="s">
        <v>652</v>
      </c>
      <c r="G426" s="11" t="s">
        <v>254</v>
      </c>
      <c r="H426" s="13">
        <v>0</v>
      </c>
      <c r="I426" s="13">
        <v>0</v>
      </c>
      <c r="J426" s="13">
        <f t="shared" si="34"/>
        <v>0</v>
      </c>
      <c r="K426" s="20"/>
    </row>
    <row r="427" spans="2:11" ht="36" customHeight="1">
      <c r="B427" s="22" t="s">
        <v>439</v>
      </c>
      <c r="C427" s="11" t="s">
        <v>32</v>
      </c>
      <c r="D427" s="11" t="s">
        <v>71</v>
      </c>
      <c r="E427" s="11" t="s">
        <v>62</v>
      </c>
      <c r="F427" s="12" t="s">
        <v>356</v>
      </c>
      <c r="G427" s="11"/>
      <c r="H427" s="13">
        <f>H428+H434+H431+H429</f>
        <v>1969770</v>
      </c>
      <c r="I427" s="13">
        <f>I428+I434+I431+I429</f>
        <v>0</v>
      </c>
      <c r="J427" s="13">
        <f t="shared" si="34"/>
        <v>1969770</v>
      </c>
      <c r="K427" s="20"/>
    </row>
    <row r="428" spans="2:11" ht="24" hidden="1">
      <c r="B428" s="22" t="s">
        <v>140</v>
      </c>
      <c r="C428" s="11" t="s">
        <v>32</v>
      </c>
      <c r="D428" s="11" t="s">
        <v>71</v>
      </c>
      <c r="E428" s="11" t="s">
        <v>62</v>
      </c>
      <c r="F428" s="12" t="s">
        <v>356</v>
      </c>
      <c r="G428" s="11" t="s">
        <v>254</v>
      </c>
      <c r="H428" s="13">
        <v>0</v>
      </c>
      <c r="I428" s="13">
        <v>0</v>
      </c>
      <c r="J428" s="13">
        <f t="shared" si="34"/>
        <v>0</v>
      </c>
      <c r="K428" s="20"/>
    </row>
    <row r="429" spans="2:11" ht="24" customHeight="1">
      <c r="B429" s="22" t="s">
        <v>846</v>
      </c>
      <c r="C429" s="11" t="s">
        <v>32</v>
      </c>
      <c r="D429" s="11" t="s">
        <v>71</v>
      </c>
      <c r="E429" s="11" t="s">
        <v>62</v>
      </c>
      <c r="F429" s="12" t="s">
        <v>851</v>
      </c>
      <c r="G429" s="11"/>
      <c r="H429" s="13">
        <f>H430</f>
        <v>1969770</v>
      </c>
      <c r="I429" s="13">
        <f>I430</f>
        <v>0</v>
      </c>
      <c r="J429" s="13">
        <f t="shared" si="34"/>
        <v>1969770</v>
      </c>
      <c r="K429" s="20"/>
    </row>
    <row r="430" spans="2:11" ht="21.75" customHeight="1">
      <c r="B430" s="22" t="s">
        <v>140</v>
      </c>
      <c r="C430" s="11" t="s">
        <v>32</v>
      </c>
      <c r="D430" s="11" t="s">
        <v>71</v>
      </c>
      <c r="E430" s="11" t="s">
        <v>62</v>
      </c>
      <c r="F430" s="12" t="s">
        <v>851</v>
      </c>
      <c r="G430" s="11" t="s">
        <v>254</v>
      </c>
      <c r="H430" s="13">
        <v>1969770</v>
      </c>
      <c r="I430" s="13">
        <v>0</v>
      </c>
      <c r="J430" s="13">
        <f t="shared" si="34"/>
        <v>1969770</v>
      </c>
      <c r="K430" s="20"/>
    </row>
    <row r="431" spans="2:11" ht="36" customHeight="1" hidden="1">
      <c r="B431" s="22" t="s">
        <v>685</v>
      </c>
      <c r="C431" s="11" t="s">
        <v>32</v>
      </c>
      <c r="D431" s="11" t="s">
        <v>71</v>
      </c>
      <c r="E431" s="11" t="s">
        <v>62</v>
      </c>
      <c r="F431" s="12" t="s">
        <v>684</v>
      </c>
      <c r="G431" s="11"/>
      <c r="H431" s="13">
        <f>H432</f>
        <v>0</v>
      </c>
      <c r="I431" s="13">
        <f>I432</f>
        <v>0</v>
      </c>
      <c r="J431" s="13">
        <f t="shared" si="34"/>
        <v>0</v>
      </c>
      <c r="K431" s="20"/>
    </row>
    <row r="432" spans="2:11" ht="24" hidden="1">
      <c r="B432" s="22" t="s">
        <v>140</v>
      </c>
      <c r="C432" s="11" t="s">
        <v>32</v>
      </c>
      <c r="D432" s="11" t="s">
        <v>71</v>
      </c>
      <c r="E432" s="11" t="s">
        <v>62</v>
      </c>
      <c r="F432" s="12" t="s">
        <v>684</v>
      </c>
      <c r="G432" s="11" t="s">
        <v>254</v>
      </c>
      <c r="H432" s="13">
        <v>0</v>
      </c>
      <c r="I432" s="13">
        <v>0</v>
      </c>
      <c r="J432" s="13">
        <f t="shared" si="34"/>
        <v>0</v>
      </c>
      <c r="K432" s="20"/>
    </row>
    <row r="433" spans="2:11" ht="36" customHeight="1" hidden="1">
      <c r="B433" s="22" t="s">
        <v>564</v>
      </c>
      <c r="C433" s="11" t="s">
        <v>32</v>
      </c>
      <c r="D433" s="11" t="s">
        <v>71</v>
      </c>
      <c r="E433" s="11" t="s">
        <v>62</v>
      </c>
      <c r="F433" s="12" t="s">
        <v>500</v>
      </c>
      <c r="G433" s="11"/>
      <c r="H433" s="13">
        <f>H434</f>
        <v>0</v>
      </c>
      <c r="I433" s="13">
        <f>I434</f>
        <v>0</v>
      </c>
      <c r="J433" s="13">
        <f t="shared" si="34"/>
        <v>0</v>
      </c>
      <c r="K433" s="20"/>
    </row>
    <row r="434" spans="2:11" ht="24" hidden="1">
      <c r="B434" s="22" t="s">
        <v>140</v>
      </c>
      <c r="C434" s="11" t="s">
        <v>32</v>
      </c>
      <c r="D434" s="11" t="s">
        <v>71</v>
      </c>
      <c r="E434" s="11" t="s">
        <v>62</v>
      </c>
      <c r="F434" s="12" t="s">
        <v>500</v>
      </c>
      <c r="G434" s="11" t="s">
        <v>254</v>
      </c>
      <c r="H434" s="13">
        <v>0</v>
      </c>
      <c r="I434" s="13">
        <v>0</v>
      </c>
      <c r="J434" s="13">
        <f t="shared" si="34"/>
        <v>0</v>
      </c>
      <c r="K434" s="20"/>
    </row>
    <row r="435" spans="2:11" ht="24">
      <c r="B435" s="22" t="s">
        <v>976</v>
      </c>
      <c r="C435" s="11" t="s">
        <v>32</v>
      </c>
      <c r="D435" s="11" t="s">
        <v>71</v>
      </c>
      <c r="E435" s="11" t="s">
        <v>62</v>
      </c>
      <c r="F435" s="12" t="s">
        <v>515</v>
      </c>
      <c r="G435" s="11"/>
      <c r="H435" s="13">
        <f>H436</f>
        <v>0</v>
      </c>
      <c r="I435" s="13">
        <f>I436</f>
        <v>36800</v>
      </c>
      <c r="J435" s="13">
        <f>H435+I435</f>
        <v>36800</v>
      </c>
      <c r="K435" s="20"/>
    </row>
    <row r="436" spans="2:11" ht="12.75">
      <c r="B436" s="22" t="s">
        <v>894</v>
      </c>
      <c r="C436" s="11" t="s">
        <v>32</v>
      </c>
      <c r="D436" s="11" t="s">
        <v>71</v>
      </c>
      <c r="E436" s="11" t="s">
        <v>62</v>
      </c>
      <c r="F436" s="12" t="s">
        <v>946</v>
      </c>
      <c r="G436" s="11"/>
      <c r="H436" s="13">
        <f>H437</f>
        <v>0</v>
      </c>
      <c r="I436" s="13">
        <f>I437</f>
        <v>36800</v>
      </c>
      <c r="J436" s="13">
        <f>H436+I436</f>
        <v>36800</v>
      </c>
      <c r="K436" s="20"/>
    </row>
    <row r="437" spans="2:11" ht="24">
      <c r="B437" s="22" t="s">
        <v>140</v>
      </c>
      <c r="C437" s="11" t="s">
        <v>32</v>
      </c>
      <c r="D437" s="11" t="s">
        <v>71</v>
      </c>
      <c r="E437" s="11" t="s">
        <v>62</v>
      </c>
      <c r="F437" s="12" t="s">
        <v>946</v>
      </c>
      <c r="G437" s="11" t="s">
        <v>254</v>
      </c>
      <c r="H437" s="13">
        <v>0</v>
      </c>
      <c r="I437" s="13">
        <v>36800</v>
      </c>
      <c r="J437" s="13">
        <f t="shared" si="34"/>
        <v>36800</v>
      </c>
      <c r="K437" s="20"/>
    </row>
    <row r="438" spans="2:11" ht="48">
      <c r="B438" s="22" t="s">
        <v>849</v>
      </c>
      <c r="C438" s="11" t="s">
        <v>32</v>
      </c>
      <c r="D438" s="11" t="s">
        <v>71</v>
      </c>
      <c r="E438" s="11" t="s">
        <v>62</v>
      </c>
      <c r="F438" s="12" t="s">
        <v>737</v>
      </c>
      <c r="G438" s="11"/>
      <c r="H438" s="13">
        <f>H439</f>
        <v>0</v>
      </c>
      <c r="I438" s="13">
        <f>I439</f>
        <v>420000</v>
      </c>
      <c r="J438" s="13">
        <f t="shared" si="34"/>
        <v>420000</v>
      </c>
      <c r="K438" s="20"/>
    </row>
    <row r="439" spans="2:11" ht="24">
      <c r="B439" s="22" t="s">
        <v>850</v>
      </c>
      <c r="C439" s="11" t="s">
        <v>32</v>
      </c>
      <c r="D439" s="11" t="s">
        <v>71</v>
      </c>
      <c r="E439" s="11" t="s">
        <v>62</v>
      </c>
      <c r="F439" s="12" t="s">
        <v>848</v>
      </c>
      <c r="G439" s="11"/>
      <c r="H439" s="13">
        <f>H440</f>
        <v>0</v>
      </c>
      <c r="I439" s="13">
        <f>I440</f>
        <v>420000</v>
      </c>
      <c r="J439" s="13">
        <f t="shared" si="34"/>
        <v>420000</v>
      </c>
      <c r="K439" s="20"/>
    </row>
    <row r="440" spans="2:11" ht="24">
      <c r="B440" s="22" t="s">
        <v>145</v>
      </c>
      <c r="C440" s="11" t="s">
        <v>32</v>
      </c>
      <c r="D440" s="11" t="s">
        <v>71</v>
      </c>
      <c r="E440" s="11" t="s">
        <v>62</v>
      </c>
      <c r="F440" s="12" t="s">
        <v>848</v>
      </c>
      <c r="G440" s="11" t="s">
        <v>270</v>
      </c>
      <c r="H440" s="13">
        <v>0</v>
      </c>
      <c r="I440" s="13">
        <v>420000</v>
      </c>
      <c r="J440" s="13">
        <f t="shared" si="34"/>
        <v>420000</v>
      </c>
      <c r="K440" s="20"/>
    </row>
    <row r="441" spans="2:11" ht="12.75" customHeight="1">
      <c r="B441" s="22" t="s">
        <v>242</v>
      </c>
      <c r="C441" s="11" t="s">
        <v>32</v>
      </c>
      <c r="D441" s="11" t="s">
        <v>72</v>
      </c>
      <c r="E441" s="12"/>
      <c r="F441" s="12"/>
      <c r="G441" s="11"/>
      <c r="H441" s="13">
        <f>H442+H513</f>
        <v>61391290.49999999</v>
      </c>
      <c r="I441" s="13">
        <f>I442+I513</f>
        <v>1936320</v>
      </c>
      <c r="J441" s="13">
        <f t="shared" si="34"/>
        <v>63327610.49999999</v>
      </c>
      <c r="K441" s="20"/>
    </row>
    <row r="442" spans="2:11" ht="14.25" customHeight="1">
      <c r="B442" s="22" t="s">
        <v>33</v>
      </c>
      <c r="C442" s="11" t="s">
        <v>32</v>
      </c>
      <c r="D442" s="11" t="s">
        <v>72</v>
      </c>
      <c r="E442" s="12" t="s">
        <v>60</v>
      </c>
      <c r="F442" s="12"/>
      <c r="G442" s="11"/>
      <c r="H442" s="13">
        <f>H451+H509+H443</f>
        <v>55595477.28999999</v>
      </c>
      <c r="I442" s="13">
        <f>I451+I509+I443</f>
        <v>2379663.69</v>
      </c>
      <c r="J442" s="13">
        <f t="shared" si="34"/>
        <v>57975140.97999999</v>
      </c>
      <c r="K442" s="20"/>
    </row>
    <row r="443" spans="2:11" ht="24" customHeight="1">
      <c r="B443" s="22" t="s">
        <v>692</v>
      </c>
      <c r="C443" s="11" t="s">
        <v>32</v>
      </c>
      <c r="D443" s="11" t="s">
        <v>72</v>
      </c>
      <c r="E443" s="12" t="s">
        <v>60</v>
      </c>
      <c r="F443" s="11" t="s">
        <v>686</v>
      </c>
      <c r="G443" s="11"/>
      <c r="H443" s="13">
        <f>H444</f>
        <v>50000</v>
      </c>
      <c r="I443" s="13">
        <f>I444</f>
        <v>165000</v>
      </c>
      <c r="J443" s="13">
        <f t="shared" si="34"/>
        <v>215000</v>
      </c>
      <c r="K443" s="20"/>
    </row>
    <row r="444" spans="2:11" ht="12.75" customHeight="1">
      <c r="B444" s="22" t="s">
        <v>693</v>
      </c>
      <c r="C444" s="11" t="s">
        <v>32</v>
      </c>
      <c r="D444" s="11" t="s">
        <v>72</v>
      </c>
      <c r="E444" s="12" t="s">
        <v>60</v>
      </c>
      <c r="F444" s="11" t="s">
        <v>687</v>
      </c>
      <c r="G444" s="11"/>
      <c r="H444" s="13">
        <f>H445+H448</f>
        <v>50000</v>
      </c>
      <c r="I444" s="13">
        <f>I445+I448</f>
        <v>165000</v>
      </c>
      <c r="J444" s="13">
        <f t="shared" si="34"/>
        <v>215000</v>
      </c>
      <c r="K444" s="20"/>
    </row>
    <row r="445" spans="2:11" ht="51" customHeight="1">
      <c r="B445" s="22" t="s">
        <v>694</v>
      </c>
      <c r="C445" s="11" t="s">
        <v>32</v>
      </c>
      <c r="D445" s="11" t="s">
        <v>72</v>
      </c>
      <c r="E445" s="12" t="s">
        <v>60</v>
      </c>
      <c r="F445" s="11" t="s">
        <v>123</v>
      </c>
      <c r="G445" s="11"/>
      <c r="H445" s="13">
        <f>H446</f>
        <v>0</v>
      </c>
      <c r="I445" s="13">
        <f>I446</f>
        <v>165000</v>
      </c>
      <c r="J445" s="13">
        <f t="shared" si="34"/>
        <v>165000</v>
      </c>
      <c r="K445" s="20"/>
    </row>
    <row r="446" spans="2:11" ht="51" customHeight="1">
      <c r="B446" s="22" t="s">
        <v>977</v>
      </c>
      <c r="C446" s="11" t="s">
        <v>32</v>
      </c>
      <c r="D446" s="11" t="s">
        <v>72</v>
      </c>
      <c r="E446" s="12" t="s">
        <v>60</v>
      </c>
      <c r="F446" s="11" t="s">
        <v>92</v>
      </c>
      <c r="G446" s="11"/>
      <c r="H446" s="13">
        <f>H447</f>
        <v>0</v>
      </c>
      <c r="I446" s="13">
        <f>I447</f>
        <v>165000</v>
      </c>
      <c r="J446" s="13">
        <f t="shared" si="34"/>
        <v>165000</v>
      </c>
      <c r="K446" s="20"/>
    </row>
    <row r="447" spans="2:11" ht="24">
      <c r="B447" s="22" t="s">
        <v>140</v>
      </c>
      <c r="C447" s="11" t="s">
        <v>32</v>
      </c>
      <c r="D447" s="11" t="s">
        <v>72</v>
      </c>
      <c r="E447" s="12" t="s">
        <v>60</v>
      </c>
      <c r="F447" s="11" t="s">
        <v>92</v>
      </c>
      <c r="G447" s="11" t="s">
        <v>254</v>
      </c>
      <c r="H447" s="13">
        <v>0</v>
      </c>
      <c r="I447" s="13">
        <v>165000</v>
      </c>
      <c r="J447" s="13">
        <f t="shared" si="34"/>
        <v>165000</v>
      </c>
      <c r="K447" s="20"/>
    </row>
    <row r="448" spans="2:11" ht="78" customHeight="1">
      <c r="B448" s="22" t="s">
        <v>924</v>
      </c>
      <c r="C448" s="11" t="s">
        <v>32</v>
      </c>
      <c r="D448" s="11" t="s">
        <v>72</v>
      </c>
      <c r="E448" s="12" t="s">
        <v>60</v>
      </c>
      <c r="F448" s="11" t="s">
        <v>126</v>
      </c>
      <c r="G448" s="11"/>
      <c r="H448" s="13">
        <f>H449</f>
        <v>50000</v>
      </c>
      <c r="I448" s="13">
        <f>I449</f>
        <v>0</v>
      </c>
      <c r="J448" s="13">
        <f t="shared" si="34"/>
        <v>50000</v>
      </c>
      <c r="K448" s="20"/>
    </row>
    <row r="449" spans="2:11" ht="38.25" customHeight="1">
      <c r="B449" s="22" t="s">
        <v>935</v>
      </c>
      <c r="C449" s="11" t="s">
        <v>32</v>
      </c>
      <c r="D449" s="11" t="s">
        <v>72</v>
      </c>
      <c r="E449" s="12" t="s">
        <v>60</v>
      </c>
      <c r="F449" s="11" t="s">
        <v>934</v>
      </c>
      <c r="G449" s="11"/>
      <c r="H449" s="13">
        <f>H450</f>
        <v>50000</v>
      </c>
      <c r="I449" s="13">
        <f>I450</f>
        <v>0</v>
      </c>
      <c r="J449" s="13">
        <f t="shared" si="34"/>
        <v>50000</v>
      </c>
      <c r="K449" s="20"/>
    </row>
    <row r="450" spans="2:11" ht="24">
      <c r="B450" s="22" t="s">
        <v>140</v>
      </c>
      <c r="C450" s="11" t="s">
        <v>32</v>
      </c>
      <c r="D450" s="11" t="s">
        <v>72</v>
      </c>
      <c r="E450" s="12" t="s">
        <v>60</v>
      </c>
      <c r="F450" s="11" t="s">
        <v>934</v>
      </c>
      <c r="G450" s="11" t="s">
        <v>254</v>
      </c>
      <c r="H450" s="13">
        <v>50000</v>
      </c>
      <c r="I450" s="13">
        <v>0</v>
      </c>
      <c r="J450" s="13">
        <f t="shared" si="34"/>
        <v>50000</v>
      </c>
      <c r="K450" s="20"/>
    </row>
    <row r="451" spans="2:11" ht="24" customHeight="1">
      <c r="B451" s="22" t="s">
        <v>440</v>
      </c>
      <c r="C451" s="11" t="s">
        <v>32</v>
      </c>
      <c r="D451" s="11" t="s">
        <v>72</v>
      </c>
      <c r="E451" s="12" t="s">
        <v>60</v>
      </c>
      <c r="F451" s="12" t="s">
        <v>357</v>
      </c>
      <c r="G451" s="11"/>
      <c r="H451" s="13">
        <f>H452+H483+H500</f>
        <v>55545477.28999999</v>
      </c>
      <c r="I451" s="13">
        <f>I452+I483+I500</f>
        <v>2214663.69</v>
      </c>
      <c r="J451" s="13">
        <f t="shared" si="34"/>
        <v>57760140.97999999</v>
      </c>
      <c r="K451" s="20"/>
    </row>
    <row r="452" spans="2:11" ht="12.75" customHeight="1">
      <c r="B452" s="22" t="s">
        <v>441</v>
      </c>
      <c r="C452" s="11" t="s">
        <v>32</v>
      </c>
      <c r="D452" s="11" t="s">
        <v>72</v>
      </c>
      <c r="E452" s="12" t="s">
        <v>60</v>
      </c>
      <c r="F452" s="12" t="s">
        <v>358</v>
      </c>
      <c r="G452" s="11"/>
      <c r="H452" s="13">
        <f>H453+H480+H477</f>
        <v>38652489.669999994</v>
      </c>
      <c r="I452" s="13">
        <f>I453+I480+I477</f>
        <v>1563929</v>
      </c>
      <c r="J452" s="13">
        <f t="shared" si="34"/>
        <v>40216418.669999994</v>
      </c>
      <c r="K452" s="20"/>
    </row>
    <row r="453" spans="2:11" ht="36" customHeight="1">
      <c r="B453" s="22" t="s">
        <v>442</v>
      </c>
      <c r="C453" s="11" t="s">
        <v>32</v>
      </c>
      <c r="D453" s="11" t="s">
        <v>72</v>
      </c>
      <c r="E453" s="12" t="s">
        <v>60</v>
      </c>
      <c r="F453" s="12" t="s">
        <v>359</v>
      </c>
      <c r="G453" s="11"/>
      <c r="H453" s="13">
        <f>H454+H461+H459+H455+H457+H467+H469+H471+H465</f>
        <v>37659660.13999999</v>
      </c>
      <c r="I453" s="13">
        <f>I454+I461+I459+I455+I457+I467+I469+I471+I465</f>
        <v>1563929</v>
      </c>
      <c r="J453" s="13">
        <f t="shared" si="34"/>
        <v>39223589.13999999</v>
      </c>
      <c r="K453" s="20"/>
    </row>
    <row r="454" spans="2:11" ht="24" hidden="1">
      <c r="B454" s="22" t="s">
        <v>140</v>
      </c>
      <c r="C454" s="11" t="s">
        <v>32</v>
      </c>
      <c r="D454" s="11" t="s">
        <v>72</v>
      </c>
      <c r="E454" s="12" t="s">
        <v>60</v>
      </c>
      <c r="F454" s="12" t="s">
        <v>359</v>
      </c>
      <c r="G454" s="11" t="s">
        <v>254</v>
      </c>
      <c r="H454" s="13">
        <v>0</v>
      </c>
      <c r="I454" s="13">
        <v>0</v>
      </c>
      <c r="J454" s="13">
        <f t="shared" si="34"/>
        <v>0</v>
      </c>
      <c r="K454" s="20"/>
    </row>
    <row r="455" spans="2:11" ht="12.75">
      <c r="B455" s="22" t="s">
        <v>846</v>
      </c>
      <c r="C455" s="11" t="s">
        <v>32</v>
      </c>
      <c r="D455" s="11" t="s">
        <v>72</v>
      </c>
      <c r="E455" s="12" t="s">
        <v>60</v>
      </c>
      <c r="F455" s="12" t="s">
        <v>852</v>
      </c>
      <c r="G455" s="11"/>
      <c r="H455" s="13">
        <f>H456</f>
        <v>33607266.05</v>
      </c>
      <c r="I455" s="13">
        <f>I456</f>
        <v>479929</v>
      </c>
      <c r="J455" s="13">
        <f t="shared" si="34"/>
        <v>34087195.05</v>
      </c>
      <c r="K455" s="20"/>
    </row>
    <row r="456" spans="2:11" ht="24">
      <c r="B456" s="22" t="s">
        <v>140</v>
      </c>
      <c r="C456" s="11" t="s">
        <v>32</v>
      </c>
      <c r="D456" s="11" t="s">
        <v>72</v>
      </c>
      <c r="E456" s="12" t="s">
        <v>60</v>
      </c>
      <c r="F456" s="12" t="s">
        <v>852</v>
      </c>
      <c r="G456" s="11" t="s">
        <v>254</v>
      </c>
      <c r="H456" s="13">
        <v>33607266.05</v>
      </c>
      <c r="I456" s="13">
        <v>479929</v>
      </c>
      <c r="J456" s="13">
        <f t="shared" si="34"/>
        <v>34087195.05</v>
      </c>
      <c r="K456" s="20"/>
    </row>
    <row r="457" spans="2:11" ht="12.75">
      <c r="B457" s="22" t="s">
        <v>926</v>
      </c>
      <c r="C457" s="11" t="s">
        <v>32</v>
      </c>
      <c r="D457" s="11" t="s">
        <v>72</v>
      </c>
      <c r="E457" s="12" t="s">
        <v>60</v>
      </c>
      <c r="F457" s="12" t="s">
        <v>925</v>
      </c>
      <c r="G457" s="11"/>
      <c r="H457" s="13">
        <f>H458</f>
        <v>510000</v>
      </c>
      <c r="I457" s="13">
        <f>I458</f>
        <v>-262000</v>
      </c>
      <c r="J457" s="13">
        <f t="shared" si="34"/>
        <v>248000</v>
      </c>
      <c r="K457" s="20"/>
    </row>
    <row r="458" spans="2:11" ht="24">
      <c r="B458" s="22" t="s">
        <v>140</v>
      </c>
      <c r="C458" s="11" t="s">
        <v>32</v>
      </c>
      <c r="D458" s="11" t="s">
        <v>72</v>
      </c>
      <c r="E458" s="12" t="s">
        <v>60</v>
      </c>
      <c r="F458" s="12" t="s">
        <v>925</v>
      </c>
      <c r="G458" s="11" t="s">
        <v>254</v>
      </c>
      <c r="H458" s="13">
        <v>510000</v>
      </c>
      <c r="I458" s="13">
        <v>-262000</v>
      </c>
      <c r="J458" s="13">
        <f t="shared" si="34"/>
        <v>248000</v>
      </c>
      <c r="K458" s="20"/>
    </row>
    <row r="459" spans="2:11" ht="18.75" customHeight="1" hidden="1">
      <c r="B459" s="22" t="s">
        <v>773</v>
      </c>
      <c r="C459" s="11" t="s">
        <v>32</v>
      </c>
      <c r="D459" s="11" t="s">
        <v>72</v>
      </c>
      <c r="E459" s="12" t="s">
        <v>60</v>
      </c>
      <c r="F459" s="12" t="s">
        <v>781</v>
      </c>
      <c r="G459" s="11"/>
      <c r="H459" s="13">
        <f>H460</f>
        <v>0</v>
      </c>
      <c r="I459" s="13">
        <f>I460</f>
        <v>0</v>
      </c>
      <c r="J459" s="13">
        <f t="shared" si="34"/>
        <v>0</v>
      </c>
      <c r="K459" s="20"/>
    </row>
    <row r="460" spans="2:11" ht="18.75" customHeight="1" hidden="1">
      <c r="B460" s="22" t="s">
        <v>140</v>
      </c>
      <c r="C460" s="11" t="s">
        <v>32</v>
      </c>
      <c r="D460" s="11" t="s">
        <v>72</v>
      </c>
      <c r="E460" s="12" t="s">
        <v>60</v>
      </c>
      <c r="F460" s="12" t="s">
        <v>781</v>
      </c>
      <c r="G460" s="11" t="s">
        <v>254</v>
      </c>
      <c r="H460" s="13">
        <v>0</v>
      </c>
      <c r="I460" s="13">
        <v>0</v>
      </c>
      <c r="J460" s="13">
        <f t="shared" si="34"/>
        <v>0</v>
      </c>
      <c r="K460" s="20"/>
    </row>
    <row r="461" spans="2:11" ht="18.75" customHeight="1" hidden="1">
      <c r="B461" s="22" t="s">
        <v>762</v>
      </c>
      <c r="C461" s="11" t="s">
        <v>32</v>
      </c>
      <c r="D461" s="11" t="s">
        <v>72</v>
      </c>
      <c r="E461" s="12" t="s">
        <v>60</v>
      </c>
      <c r="F461" s="12" t="s">
        <v>759</v>
      </c>
      <c r="G461" s="11"/>
      <c r="H461" s="13">
        <f>H462</f>
        <v>0</v>
      </c>
      <c r="I461" s="13">
        <f>I462</f>
        <v>0</v>
      </c>
      <c r="J461" s="13">
        <f t="shared" si="34"/>
        <v>0</v>
      </c>
      <c r="K461" s="20"/>
    </row>
    <row r="462" spans="2:11" ht="27" customHeight="1" hidden="1">
      <c r="B462" s="22" t="s">
        <v>140</v>
      </c>
      <c r="C462" s="11" t="s">
        <v>32</v>
      </c>
      <c r="D462" s="11" t="s">
        <v>72</v>
      </c>
      <c r="E462" s="12" t="s">
        <v>60</v>
      </c>
      <c r="F462" s="12" t="s">
        <v>759</v>
      </c>
      <c r="G462" s="11" t="s">
        <v>254</v>
      </c>
      <c r="H462" s="13">
        <v>0</v>
      </c>
      <c r="I462" s="13">
        <v>0</v>
      </c>
      <c r="J462" s="13">
        <f t="shared" si="34"/>
        <v>0</v>
      </c>
      <c r="K462" s="20"/>
    </row>
    <row r="463" spans="2:11" ht="18.75" customHeight="1" hidden="1">
      <c r="B463" s="22" t="s">
        <v>697</v>
      </c>
      <c r="C463" s="11" t="s">
        <v>32</v>
      </c>
      <c r="D463" s="11" t="s">
        <v>72</v>
      </c>
      <c r="E463" s="12" t="s">
        <v>60</v>
      </c>
      <c r="F463" s="12" t="s">
        <v>695</v>
      </c>
      <c r="G463" s="11"/>
      <c r="H463" s="13">
        <f>H464</f>
        <v>0</v>
      </c>
      <c r="I463" s="13">
        <f>I464</f>
        <v>0</v>
      </c>
      <c r="J463" s="13">
        <f t="shared" si="34"/>
        <v>0</v>
      </c>
      <c r="K463" s="20"/>
    </row>
    <row r="464" spans="2:11" ht="18.75" customHeight="1" hidden="1">
      <c r="B464" s="22" t="s">
        <v>140</v>
      </c>
      <c r="C464" s="11" t="s">
        <v>32</v>
      </c>
      <c r="D464" s="11" t="s">
        <v>72</v>
      </c>
      <c r="E464" s="12" t="s">
        <v>60</v>
      </c>
      <c r="F464" s="12" t="s">
        <v>695</v>
      </c>
      <c r="G464" s="11" t="s">
        <v>254</v>
      </c>
      <c r="H464" s="13">
        <v>0</v>
      </c>
      <c r="I464" s="13">
        <v>0</v>
      </c>
      <c r="J464" s="13">
        <f t="shared" si="34"/>
        <v>0</v>
      </c>
      <c r="K464" s="20"/>
    </row>
    <row r="465" spans="2:11" ht="21" customHeight="1">
      <c r="B465" s="22" t="s">
        <v>698</v>
      </c>
      <c r="C465" s="11" t="s">
        <v>32</v>
      </c>
      <c r="D465" s="11" t="s">
        <v>72</v>
      </c>
      <c r="E465" s="12" t="s">
        <v>60</v>
      </c>
      <c r="F465" s="12" t="s">
        <v>696</v>
      </c>
      <c r="G465" s="11"/>
      <c r="H465" s="13">
        <f>H466</f>
        <v>2200998.33</v>
      </c>
      <c r="I465" s="13">
        <f>I466</f>
        <v>1346000</v>
      </c>
      <c r="J465" s="13">
        <f t="shared" si="34"/>
        <v>3546998.33</v>
      </c>
      <c r="K465" s="20"/>
    </row>
    <row r="466" spans="2:11" ht="23.25" customHeight="1">
      <c r="B466" s="22" t="s">
        <v>140</v>
      </c>
      <c r="C466" s="11" t="s">
        <v>32</v>
      </c>
      <c r="D466" s="11" t="s">
        <v>72</v>
      </c>
      <c r="E466" s="12" t="s">
        <v>60</v>
      </c>
      <c r="F466" s="12" t="s">
        <v>696</v>
      </c>
      <c r="G466" s="11" t="s">
        <v>254</v>
      </c>
      <c r="H466" s="13">
        <v>2200998.33</v>
      </c>
      <c r="I466" s="13">
        <v>1346000</v>
      </c>
      <c r="J466" s="13">
        <f t="shared" si="34"/>
        <v>3546998.33</v>
      </c>
      <c r="K466" s="20"/>
    </row>
    <row r="467" spans="2:11" ht="42" customHeight="1">
      <c r="B467" s="22" t="s">
        <v>570</v>
      </c>
      <c r="C467" s="11" t="s">
        <v>32</v>
      </c>
      <c r="D467" s="11" t="s">
        <v>72</v>
      </c>
      <c r="E467" s="12" t="s">
        <v>60</v>
      </c>
      <c r="F467" s="12" t="s">
        <v>501</v>
      </c>
      <c r="G467" s="11"/>
      <c r="H467" s="13">
        <f>H468</f>
        <v>1341395.76</v>
      </c>
      <c r="I467" s="13">
        <f>I468</f>
        <v>0</v>
      </c>
      <c r="J467" s="13">
        <f t="shared" si="34"/>
        <v>1341395.76</v>
      </c>
      <c r="K467" s="20"/>
    </row>
    <row r="468" spans="2:11" ht="24">
      <c r="B468" s="22" t="s">
        <v>140</v>
      </c>
      <c r="C468" s="11" t="s">
        <v>32</v>
      </c>
      <c r="D468" s="11" t="s">
        <v>72</v>
      </c>
      <c r="E468" s="12" t="s">
        <v>60</v>
      </c>
      <c r="F468" s="12" t="s">
        <v>501</v>
      </c>
      <c r="G468" s="11" t="s">
        <v>254</v>
      </c>
      <c r="H468" s="13">
        <v>1341395.76</v>
      </c>
      <c r="I468" s="13">
        <v>0</v>
      </c>
      <c r="J468" s="13">
        <f t="shared" si="34"/>
        <v>1341395.76</v>
      </c>
      <c r="K468" s="20"/>
    </row>
    <row r="469" spans="2:11" ht="36" customHeight="1" hidden="1">
      <c r="B469" s="22" t="s">
        <v>690</v>
      </c>
      <c r="C469" s="11" t="s">
        <v>32</v>
      </c>
      <c r="D469" s="11" t="s">
        <v>72</v>
      </c>
      <c r="E469" s="12" t="s">
        <v>60</v>
      </c>
      <c r="F469" s="12" t="s">
        <v>688</v>
      </c>
      <c r="G469" s="11"/>
      <c r="H469" s="13">
        <f>H470</f>
        <v>0</v>
      </c>
      <c r="I469" s="13">
        <f>I470</f>
        <v>0</v>
      </c>
      <c r="J469" s="13">
        <f t="shared" si="34"/>
        <v>0</v>
      </c>
      <c r="K469" s="20"/>
    </row>
    <row r="470" spans="2:11" ht="24" hidden="1">
      <c r="B470" s="22" t="s">
        <v>140</v>
      </c>
      <c r="C470" s="11" t="s">
        <v>32</v>
      </c>
      <c r="D470" s="11" t="s">
        <v>72</v>
      </c>
      <c r="E470" s="12" t="s">
        <v>60</v>
      </c>
      <c r="F470" s="12" t="s">
        <v>688</v>
      </c>
      <c r="G470" s="11" t="s">
        <v>254</v>
      </c>
      <c r="H470" s="13">
        <v>0</v>
      </c>
      <c r="I470" s="13">
        <v>0</v>
      </c>
      <c r="J470" s="13">
        <f t="shared" si="34"/>
        <v>0</v>
      </c>
      <c r="K470" s="20"/>
    </row>
    <row r="471" spans="2:11" ht="36" customHeight="1" hidden="1">
      <c r="B471" s="22" t="s">
        <v>691</v>
      </c>
      <c r="C471" s="11" t="s">
        <v>32</v>
      </c>
      <c r="D471" s="11" t="s">
        <v>72</v>
      </c>
      <c r="E471" s="12" t="s">
        <v>60</v>
      </c>
      <c r="F471" s="12" t="s">
        <v>689</v>
      </c>
      <c r="G471" s="11"/>
      <c r="H471" s="13">
        <f>H472</f>
        <v>0</v>
      </c>
      <c r="I471" s="13">
        <f>I472</f>
        <v>0</v>
      </c>
      <c r="J471" s="13">
        <f t="shared" si="34"/>
        <v>0</v>
      </c>
      <c r="K471" s="20"/>
    </row>
    <row r="472" spans="2:11" ht="24" hidden="1">
      <c r="B472" s="22" t="s">
        <v>140</v>
      </c>
      <c r="C472" s="11" t="s">
        <v>32</v>
      </c>
      <c r="D472" s="11" t="s">
        <v>72</v>
      </c>
      <c r="E472" s="12" t="s">
        <v>60</v>
      </c>
      <c r="F472" s="12" t="s">
        <v>689</v>
      </c>
      <c r="G472" s="11" t="s">
        <v>254</v>
      </c>
      <c r="H472" s="13">
        <v>0</v>
      </c>
      <c r="I472" s="13">
        <v>0</v>
      </c>
      <c r="J472" s="13">
        <f t="shared" si="34"/>
        <v>0</v>
      </c>
      <c r="K472" s="20"/>
    </row>
    <row r="473" spans="2:11" ht="48" customHeight="1" hidden="1">
      <c r="B473" s="22" t="s">
        <v>569</v>
      </c>
      <c r="C473" s="11" t="s">
        <v>32</v>
      </c>
      <c r="D473" s="11" t="s">
        <v>72</v>
      </c>
      <c r="E473" s="12" t="s">
        <v>60</v>
      </c>
      <c r="F473" s="12" t="s">
        <v>502</v>
      </c>
      <c r="G473" s="11"/>
      <c r="H473" s="13">
        <f>H474</f>
        <v>0</v>
      </c>
      <c r="I473" s="13">
        <f>I474</f>
        <v>0</v>
      </c>
      <c r="J473" s="13">
        <f t="shared" si="34"/>
        <v>0</v>
      </c>
      <c r="K473" s="20"/>
    </row>
    <row r="474" spans="2:11" ht="24" hidden="1">
      <c r="B474" s="22" t="s">
        <v>140</v>
      </c>
      <c r="C474" s="11" t="s">
        <v>32</v>
      </c>
      <c r="D474" s="11" t="s">
        <v>72</v>
      </c>
      <c r="E474" s="12" t="s">
        <v>60</v>
      </c>
      <c r="F474" s="12" t="s">
        <v>502</v>
      </c>
      <c r="G474" s="11" t="s">
        <v>254</v>
      </c>
      <c r="H474" s="13">
        <v>0</v>
      </c>
      <c r="I474" s="13">
        <v>0</v>
      </c>
      <c r="J474" s="13">
        <f t="shared" si="34"/>
        <v>0</v>
      </c>
      <c r="K474" s="20"/>
    </row>
    <row r="475" spans="2:11" ht="24" customHeight="1" hidden="1">
      <c r="B475" s="22" t="s">
        <v>654</v>
      </c>
      <c r="C475" s="11" t="s">
        <v>32</v>
      </c>
      <c r="D475" s="11" t="s">
        <v>72</v>
      </c>
      <c r="E475" s="12" t="s">
        <v>60</v>
      </c>
      <c r="F475" s="12" t="s">
        <v>653</v>
      </c>
      <c r="G475" s="11"/>
      <c r="H475" s="13">
        <f>H476</f>
        <v>0</v>
      </c>
      <c r="I475" s="13">
        <f>I476</f>
        <v>0</v>
      </c>
      <c r="J475" s="13">
        <f t="shared" si="34"/>
        <v>0</v>
      </c>
      <c r="K475" s="20"/>
    </row>
    <row r="476" spans="2:11" ht="24" hidden="1">
      <c r="B476" s="22" t="s">
        <v>140</v>
      </c>
      <c r="C476" s="11" t="s">
        <v>32</v>
      </c>
      <c r="D476" s="11" t="s">
        <v>72</v>
      </c>
      <c r="E476" s="12" t="s">
        <v>60</v>
      </c>
      <c r="F476" s="12" t="s">
        <v>653</v>
      </c>
      <c r="G476" s="11" t="s">
        <v>254</v>
      </c>
      <c r="H476" s="13">
        <v>0</v>
      </c>
      <c r="I476" s="13">
        <v>0</v>
      </c>
      <c r="J476" s="13">
        <f t="shared" si="34"/>
        <v>0</v>
      </c>
      <c r="K476" s="20"/>
    </row>
    <row r="477" spans="2:11" ht="36">
      <c r="B477" s="22" t="s">
        <v>933</v>
      </c>
      <c r="C477" s="11" t="s">
        <v>32</v>
      </c>
      <c r="D477" s="11" t="s">
        <v>72</v>
      </c>
      <c r="E477" s="12" t="s">
        <v>60</v>
      </c>
      <c r="F477" s="12" t="s">
        <v>932</v>
      </c>
      <c r="G477" s="11"/>
      <c r="H477" s="13">
        <f>H478</f>
        <v>103071.53</v>
      </c>
      <c r="I477" s="13">
        <f>I478</f>
        <v>0</v>
      </c>
      <c r="J477" s="13">
        <f t="shared" si="34"/>
        <v>103071.53</v>
      </c>
      <c r="K477" s="20"/>
    </row>
    <row r="478" spans="2:11" ht="36">
      <c r="B478" s="22" t="s">
        <v>691</v>
      </c>
      <c r="C478" s="11" t="s">
        <v>32</v>
      </c>
      <c r="D478" s="11" t="s">
        <v>72</v>
      </c>
      <c r="E478" s="12" t="s">
        <v>60</v>
      </c>
      <c r="F478" s="12" t="s">
        <v>931</v>
      </c>
      <c r="G478" s="11"/>
      <c r="H478" s="13">
        <f>H479</f>
        <v>103071.53</v>
      </c>
      <c r="I478" s="13">
        <f>I479</f>
        <v>0</v>
      </c>
      <c r="J478" s="13">
        <f t="shared" si="34"/>
        <v>103071.53</v>
      </c>
      <c r="K478" s="20"/>
    </row>
    <row r="479" spans="2:11" ht="24">
      <c r="B479" s="22" t="s">
        <v>140</v>
      </c>
      <c r="C479" s="11" t="s">
        <v>32</v>
      </c>
      <c r="D479" s="11" t="s">
        <v>72</v>
      </c>
      <c r="E479" s="12" t="s">
        <v>60</v>
      </c>
      <c r="F479" s="12" t="s">
        <v>931</v>
      </c>
      <c r="G479" s="11" t="s">
        <v>254</v>
      </c>
      <c r="H479" s="13">
        <v>103071.53</v>
      </c>
      <c r="I479" s="13">
        <v>0</v>
      </c>
      <c r="J479" s="13">
        <f t="shared" si="34"/>
        <v>103071.53</v>
      </c>
      <c r="K479" s="20"/>
    </row>
    <row r="480" spans="2:11" ht="24">
      <c r="B480" s="22" t="s">
        <v>927</v>
      </c>
      <c r="C480" s="11" t="s">
        <v>32</v>
      </c>
      <c r="D480" s="11" t="s">
        <v>72</v>
      </c>
      <c r="E480" s="12" t="s">
        <v>60</v>
      </c>
      <c r="F480" s="12" t="s">
        <v>929</v>
      </c>
      <c r="G480" s="11"/>
      <c r="H480" s="13">
        <f>H481</f>
        <v>889758</v>
      </c>
      <c r="I480" s="13">
        <f>I481</f>
        <v>0</v>
      </c>
      <c r="J480" s="13">
        <f t="shared" si="34"/>
        <v>889758</v>
      </c>
      <c r="K480" s="20"/>
    </row>
    <row r="481" spans="2:11" ht="24">
      <c r="B481" s="22" t="s">
        <v>928</v>
      </c>
      <c r="C481" s="11" t="s">
        <v>32</v>
      </c>
      <c r="D481" s="11" t="s">
        <v>72</v>
      </c>
      <c r="E481" s="12" t="s">
        <v>60</v>
      </c>
      <c r="F481" s="12" t="s">
        <v>930</v>
      </c>
      <c r="G481" s="11"/>
      <c r="H481" s="13">
        <f>H482</f>
        <v>889758</v>
      </c>
      <c r="I481" s="13">
        <f>I482</f>
        <v>0</v>
      </c>
      <c r="J481" s="13">
        <f t="shared" si="34"/>
        <v>889758</v>
      </c>
      <c r="K481" s="20"/>
    </row>
    <row r="482" spans="2:11" ht="24">
      <c r="B482" s="22" t="s">
        <v>145</v>
      </c>
      <c r="C482" s="11" t="s">
        <v>32</v>
      </c>
      <c r="D482" s="11" t="s">
        <v>72</v>
      </c>
      <c r="E482" s="12" t="s">
        <v>60</v>
      </c>
      <c r="F482" s="12" t="s">
        <v>930</v>
      </c>
      <c r="G482" s="11" t="s">
        <v>270</v>
      </c>
      <c r="H482" s="13">
        <v>889758</v>
      </c>
      <c r="I482" s="13">
        <v>0</v>
      </c>
      <c r="J482" s="13">
        <f t="shared" si="34"/>
        <v>889758</v>
      </c>
      <c r="K482" s="20"/>
    </row>
    <row r="483" spans="2:11" ht="12.75" customHeight="1">
      <c r="B483" s="22" t="s">
        <v>443</v>
      </c>
      <c r="C483" s="11" t="s">
        <v>32</v>
      </c>
      <c r="D483" s="11" t="s">
        <v>72</v>
      </c>
      <c r="E483" s="12" t="s">
        <v>60</v>
      </c>
      <c r="F483" s="12" t="s">
        <v>361</v>
      </c>
      <c r="G483" s="11"/>
      <c r="H483" s="13">
        <f>H484+H490+H492+H496</f>
        <v>15863908.959999999</v>
      </c>
      <c r="I483" s="13">
        <f>I484+I490+I492+I496</f>
        <v>572716.69</v>
      </c>
      <c r="J483" s="13">
        <f t="shared" si="34"/>
        <v>16436625.649999999</v>
      </c>
      <c r="K483" s="20"/>
    </row>
    <row r="484" spans="2:11" ht="36" customHeight="1">
      <c r="B484" s="22" t="s">
        <v>444</v>
      </c>
      <c r="C484" s="11" t="s">
        <v>32</v>
      </c>
      <c r="D484" s="11" t="s">
        <v>72</v>
      </c>
      <c r="E484" s="12" t="s">
        <v>60</v>
      </c>
      <c r="F484" s="12" t="s">
        <v>360</v>
      </c>
      <c r="G484" s="11"/>
      <c r="H484" s="13">
        <f>H485+H488+H486+H494</f>
        <v>15863908.959999999</v>
      </c>
      <c r="I484" s="13">
        <f>I485+I488+I486+I494</f>
        <v>572716.69</v>
      </c>
      <c r="J484" s="13">
        <f aca="true" t="shared" si="35" ref="J484:J552">H484+I484</f>
        <v>16436625.649999999</v>
      </c>
      <c r="K484" s="20"/>
    </row>
    <row r="485" spans="2:11" ht="24" hidden="1">
      <c r="B485" s="22" t="s">
        <v>140</v>
      </c>
      <c r="C485" s="11" t="s">
        <v>32</v>
      </c>
      <c r="D485" s="11" t="s">
        <v>72</v>
      </c>
      <c r="E485" s="12" t="s">
        <v>60</v>
      </c>
      <c r="F485" s="12" t="s">
        <v>360</v>
      </c>
      <c r="G485" s="11" t="s">
        <v>254</v>
      </c>
      <c r="H485" s="13">
        <v>0</v>
      </c>
      <c r="I485" s="13">
        <v>0</v>
      </c>
      <c r="J485" s="13">
        <f t="shared" si="35"/>
        <v>0</v>
      </c>
      <c r="K485" s="20"/>
    </row>
    <row r="486" spans="2:11" ht="12.75">
      <c r="B486" s="22" t="s">
        <v>846</v>
      </c>
      <c r="C486" s="11" t="s">
        <v>32</v>
      </c>
      <c r="D486" s="11" t="s">
        <v>72</v>
      </c>
      <c r="E486" s="12" t="s">
        <v>60</v>
      </c>
      <c r="F486" s="12" t="s">
        <v>853</v>
      </c>
      <c r="G486" s="11"/>
      <c r="H486" s="13">
        <f>H487</f>
        <v>14802423.29</v>
      </c>
      <c r="I486" s="13">
        <f>I487</f>
        <v>0</v>
      </c>
      <c r="J486" s="13">
        <f t="shared" si="35"/>
        <v>14802423.29</v>
      </c>
      <c r="K486" s="20"/>
    </row>
    <row r="487" spans="2:11" ht="24">
      <c r="B487" s="22" t="s">
        <v>140</v>
      </c>
      <c r="C487" s="11" t="s">
        <v>32</v>
      </c>
      <c r="D487" s="11" t="s">
        <v>72</v>
      </c>
      <c r="E487" s="12" t="s">
        <v>60</v>
      </c>
      <c r="F487" s="12" t="s">
        <v>853</v>
      </c>
      <c r="G487" s="11" t="s">
        <v>254</v>
      </c>
      <c r="H487" s="13">
        <v>14802423.29</v>
      </c>
      <c r="I487" s="13">
        <v>0</v>
      </c>
      <c r="J487" s="13">
        <f t="shared" si="35"/>
        <v>14802423.29</v>
      </c>
      <c r="K487" s="20"/>
    </row>
    <row r="488" spans="2:11" ht="24" customHeight="1">
      <c r="B488" s="22" t="s">
        <v>698</v>
      </c>
      <c r="C488" s="11" t="s">
        <v>32</v>
      </c>
      <c r="D488" s="11" t="s">
        <v>72</v>
      </c>
      <c r="E488" s="12" t="s">
        <v>60</v>
      </c>
      <c r="F488" s="12" t="s">
        <v>808</v>
      </c>
      <c r="G488" s="11"/>
      <c r="H488" s="13">
        <f>H489</f>
        <v>1036485.67</v>
      </c>
      <c r="I488" s="13">
        <f>I489</f>
        <v>572716.69</v>
      </c>
      <c r="J488" s="13">
        <f t="shared" si="35"/>
        <v>1609202.3599999999</v>
      </c>
      <c r="K488" s="20"/>
    </row>
    <row r="489" spans="2:11" ht="24">
      <c r="B489" s="22" t="s">
        <v>140</v>
      </c>
      <c r="C489" s="11" t="s">
        <v>32</v>
      </c>
      <c r="D489" s="11" t="s">
        <v>72</v>
      </c>
      <c r="E489" s="12" t="s">
        <v>60</v>
      </c>
      <c r="F489" s="12" t="s">
        <v>808</v>
      </c>
      <c r="G489" s="11" t="s">
        <v>254</v>
      </c>
      <c r="H489" s="13">
        <v>1036485.67</v>
      </c>
      <c r="I489" s="13">
        <v>572716.69</v>
      </c>
      <c r="J489" s="13">
        <f t="shared" si="35"/>
        <v>1609202.3599999999</v>
      </c>
      <c r="K489" s="20"/>
    </row>
    <row r="490" spans="2:11" ht="36" customHeight="1" hidden="1">
      <c r="B490" s="22" t="s">
        <v>690</v>
      </c>
      <c r="C490" s="11" t="s">
        <v>32</v>
      </c>
      <c r="D490" s="11" t="s">
        <v>72</v>
      </c>
      <c r="E490" s="12" t="s">
        <v>60</v>
      </c>
      <c r="F490" s="12" t="s">
        <v>767</v>
      </c>
      <c r="G490" s="11"/>
      <c r="H490" s="13">
        <f>H491</f>
        <v>0</v>
      </c>
      <c r="I490" s="13">
        <f>I491</f>
        <v>0</v>
      </c>
      <c r="J490" s="13">
        <f t="shared" si="35"/>
        <v>0</v>
      </c>
      <c r="K490" s="20"/>
    </row>
    <row r="491" spans="2:11" ht="24" hidden="1">
      <c r="B491" s="22" t="s">
        <v>140</v>
      </c>
      <c r="C491" s="11" t="s">
        <v>32</v>
      </c>
      <c r="D491" s="11" t="s">
        <v>72</v>
      </c>
      <c r="E491" s="12" t="s">
        <v>60</v>
      </c>
      <c r="F491" s="12" t="s">
        <v>767</v>
      </c>
      <c r="G491" s="11" t="s">
        <v>254</v>
      </c>
      <c r="H491" s="13">
        <v>0</v>
      </c>
      <c r="I491" s="13">
        <v>0</v>
      </c>
      <c r="J491" s="13">
        <f t="shared" si="35"/>
        <v>0</v>
      </c>
      <c r="K491" s="20"/>
    </row>
    <row r="492" spans="2:11" ht="12.75" customHeight="1" hidden="1">
      <c r="B492" s="22" t="s">
        <v>702</v>
      </c>
      <c r="C492" s="11" t="s">
        <v>32</v>
      </c>
      <c r="D492" s="11" t="s">
        <v>72</v>
      </c>
      <c r="E492" s="12" t="s">
        <v>60</v>
      </c>
      <c r="F492" s="12" t="s">
        <v>701</v>
      </c>
      <c r="G492" s="11"/>
      <c r="H492" s="13">
        <f>H493</f>
        <v>0</v>
      </c>
      <c r="I492" s="13">
        <f>I493</f>
        <v>0</v>
      </c>
      <c r="J492" s="13">
        <f t="shared" si="35"/>
        <v>0</v>
      </c>
      <c r="K492" s="20"/>
    </row>
    <row r="493" spans="2:11" ht="24" hidden="1">
      <c r="B493" s="22" t="s">
        <v>140</v>
      </c>
      <c r="C493" s="11" t="s">
        <v>32</v>
      </c>
      <c r="D493" s="11" t="s">
        <v>72</v>
      </c>
      <c r="E493" s="12" t="s">
        <v>60</v>
      </c>
      <c r="F493" s="12" t="s">
        <v>701</v>
      </c>
      <c r="G493" s="11" t="s">
        <v>254</v>
      </c>
      <c r="H493" s="13">
        <v>0</v>
      </c>
      <c r="I493" s="13">
        <v>0</v>
      </c>
      <c r="J493" s="13">
        <f t="shared" si="35"/>
        <v>0</v>
      </c>
      <c r="K493" s="20"/>
    </row>
    <row r="494" spans="2:11" ht="12.75">
      <c r="B494" s="22" t="s">
        <v>926</v>
      </c>
      <c r="C494" s="11" t="s">
        <v>32</v>
      </c>
      <c r="D494" s="11" t="s">
        <v>72</v>
      </c>
      <c r="E494" s="12" t="s">
        <v>60</v>
      </c>
      <c r="F494" s="12" t="s">
        <v>958</v>
      </c>
      <c r="G494" s="11"/>
      <c r="H494" s="13">
        <f>H495</f>
        <v>25000</v>
      </c>
      <c r="I494" s="13">
        <f>I495</f>
        <v>0</v>
      </c>
      <c r="J494" s="13">
        <f t="shared" si="35"/>
        <v>25000</v>
      </c>
      <c r="K494" s="20"/>
    </row>
    <row r="495" spans="2:11" ht="24">
      <c r="B495" s="22" t="s">
        <v>140</v>
      </c>
      <c r="C495" s="11" t="s">
        <v>32</v>
      </c>
      <c r="D495" s="11" t="s">
        <v>72</v>
      </c>
      <c r="E495" s="12" t="s">
        <v>60</v>
      </c>
      <c r="F495" s="12" t="s">
        <v>958</v>
      </c>
      <c r="G495" s="11" t="s">
        <v>254</v>
      </c>
      <c r="H495" s="13">
        <v>25000</v>
      </c>
      <c r="I495" s="13">
        <v>0</v>
      </c>
      <c r="J495" s="13">
        <f t="shared" si="35"/>
        <v>25000</v>
      </c>
      <c r="K495" s="20"/>
    </row>
    <row r="496" spans="2:11" ht="36" customHeight="1" hidden="1">
      <c r="B496" s="22" t="s">
        <v>726</v>
      </c>
      <c r="C496" s="11" t="s">
        <v>32</v>
      </c>
      <c r="D496" s="11" t="s">
        <v>72</v>
      </c>
      <c r="E496" s="12" t="s">
        <v>60</v>
      </c>
      <c r="F496" s="12" t="s">
        <v>724</v>
      </c>
      <c r="G496" s="11"/>
      <c r="H496" s="13">
        <f>H498+H497</f>
        <v>0</v>
      </c>
      <c r="I496" s="13">
        <f>I498+I497</f>
        <v>0</v>
      </c>
      <c r="J496" s="13">
        <f t="shared" si="35"/>
        <v>0</v>
      </c>
      <c r="K496" s="20"/>
    </row>
    <row r="497" spans="2:11" ht="24" hidden="1">
      <c r="B497" s="22" t="s">
        <v>140</v>
      </c>
      <c r="C497" s="11" t="s">
        <v>32</v>
      </c>
      <c r="D497" s="11" t="s">
        <v>72</v>
      </c>
      <c r="E497" s="12" t="s">
        <v>60</v>
      </c>
      <c r="F497" s="12" t="s">
        <v>724</v>
      </c>
      <c r="G497" s="11" t="s">
        <v>254</v>
      </c>
      <c r="H497" s="13">
        <v>0</v>
      </c>
      <c r="I497" s="13">
        <v>0</v>
      </c>
      <c r="J497" s="13">
        <f t="shared" si="35"/>
        <v>0</v>
      </c>
      <c r="K497" s="20"/>
    </row>
    <row r="498" spans="2:11" ht="12.75" customHeight="1" hidden="1">
      <c r="B498" s="22" t="s">
        <v>697</v>
      </c>
      <c r="C498" s="11" t="s">
        <v>32</v>
      </c>
      <c r="D498" s="11" t="s">
        <v>72</v>
      </c>
      <c r="E498" s="12" t="s">
        <v>60</v>
      </c>
      <c r="F498" s="12" t="s">
        <v>725</v>
      </c>
      <c r="G498" s="11"/>
      <c r="H498" s="13">
        <f>H499</f>
        <v>0</v>
      </c>
      <c r="I498" s="13">
        <f>I499</f>
        <v>0</v>
      </c>
      <c r="J498" s="13">
        <f t="shared" si="35"/>
        <v>0</v>
      </c>
      <c r="K498" s="20"/>
    </row>
    <row r="499" spans="2:11" ht="24" hidden="1">
      <c r="B499" s="22" t="s">
        <v>140</v>
      </c>
      <c r="C499" s="11" t="s">
        <v>32</v>
      </c>
      <c r="D499" s="11" t="s">
        <v>72</v>
      </c>
      <c r="E499" s="12" t="s">
        <v>60</v>
      </c>
      <c r="F499" s="12" t="s">
        <v>725</v>
      </c>
      <c r="G499" s="11" t="s">
        <v>254</v>
      </c>
      <c r="H499" s="13">
        <v>0</v>
      </c>
      <c r="I499" s="13">
        <v>0</v>
      </c>
      <c r="J499" s="13">
        <f t="shared" si="35"/>
        <v>0</v>
      </c>
      <c r="K499" s="20"/>
    </row>
    <row r="500" spans="2:11" ht="24" customHeight="1">
      <c r="B500" s="22" t="s">
        <v>445</v>
      </c>
      <c r="C500" s="11" t="s">
        <v>32</v>
      </c>
      <c r="D500" s="11" t="s">
        <v>72</v>
      </c>
      <c r="E500" s="12" t="s">
        <v>60</v>
      </c>
      <c r="F500" s="12" t="s">
        <v>362</v>
      </c>
      <c r="G500" s="11"/>
      <c r="H500" s="13">
        <f>H501+H505+H507</f>
        <v>1029078.66</v>
      </c>
      <c r="I500" s="13">
        <f>I501+I505+I507</f>
        <v>78018</v>
      </c>
      <c r="J500" s="13">
        <f t="shared" si="35"/>
        <v>1107096.6600000001</v>
      </c>
      <c r="K500" s="20"/>
    </row>
    <row r="501" spans="2:11" ht="24" customHeight="1">
      <c r="B501" s="22" t="s">
        <v>175</v>
      </c>
      <c r="C501" s="11" t="s">
        <v>32</v>
      </c>
      <c r="D501" s="11" t="s">
        <v>72</v>
      </c>
      <c r="E501" s="12" t="s">
        <v>60</v>
      </c>
      <c r="F501" s="12" t="s">
        <v>363</v>
      </c>
      <c r="G501" s="11"/>
      <c r="H501" s="13">
        <f>H502+H503</f>
        <v>979317.76</v>
      </c>
      <c r="I501" s="13">
        <f>I502+I503</f>
        <v>40000</v>
      </c>
      <c r="J501" s="13">
        <f t="shared" si="35"/>
        <v>1019317.76</v>
      </c>
      <c r="K501" s="20"/>
    </row>
    <row r="502" spans="2:11" ht="24" hidden="1">
      <c r="B502" s="22" t="s">
        <v>140</v>
      </c>
      <c r="C502" s="11" t="s">
        <v>32</v>
      </c>
      <c r="D502" s="11" t="s">
        <v>72</v>
      </c>
      <c r="E502" s="12" t="s">
        <v>60</v>
      </c>
      <c r="F502" s="12" t="s">
        <v>363</v>
      </c>
      <c r="G502" s="11" t="s">
        <v>254</v>
      </c>
      <c r="H502" s="13">
        <v>0</v>
      </c>
      <c r="I502" s="13">
        <v>0</v>
      </c>
      <c r="J502" s="13">
        <f t="shared" si="35"/>
        <v>0</v>
      </c>
      <c r="K502" s="20"/>
    </row>
    <row r="503" spans="2:11" ht="19.5" customHeight="1">
      <c r="B503" s="22" t="s">
        <v>846</v>
      </c>
      <c r="C503" s="11" t="s">
        <v>32</v>
      </c>
      <c r="D503" s="11" t="s">
        <v>72</v>
      </c>
      <c r="E503" s="12" t="s">
        <v>60</v>
      </c>
      <c r="F503" s="12" t="s">
        <v>854</v>
      </c>
      <c r="G503" s="11"/>
      <c r="H503" s="13">
        <f>H504</f>
        <v>979317.76</v>
      </c>
      <c r="I503" s="13">
        <f>I504</f>
        <v>40000</v>
      </c>
      <c r="J503" s="13">
        <f t="shared" si="35"/>
        <v>1019317.76</v>
      </c>
      <c r="K503" s="20"/>
    </row>
    <row r="504" spans="2:11" ht="24">
      <c r="B504" s="22" t="s">
        <v>140</v>
      </c>
      <c r="C504" s="11" t="s">
        <v>32</v>
      </c>
      <c r="D504" s="11" t="s">
        <v>72</v>
      </c>
      <c r="E504" s="12" t="s">
        <v>60</v>
      </c>
      <c r="F504" s="12" t="s">
        <v>854</v>
      </c>
      <c r="G504" s="11" t="s">
        <v>254</v>
      </c>
      <c r="H504" s="13">
        <v>979317.76</v>
      </c>
      <c r="I504" s="13">
        <v>40000</v>
      </c>
      <c r="J504" s="13">
        <f t="shared" si="35"/>
        <v>1019317.76</v>
      </c>
      <c r="K504" s="20"/>
    </row>
    <row r="505" spans="2:11" ht="24" customHeight="1">
      <c r="B505" s="22" t="s">
        <v>698</v>
      </c>
      <c r="C505" s="11" t="s">
        <v>32</v>
      </c>
      <c r="D505" s="11" t="s">
        <v>72</v>
      </c>
      <c r="E505" s="12" t="s">
        <v>60</v>
      </c>
      <c r="F505" s="12" t="s">
        <v>727</v>
      </c>
      <c r="G505" s="11"/>
      <c r="H505" s="13">
        <f>H506</f>
        <v>49760.9</v>
      </c>
      <c r="I505" s="13">
        <f>I506</f>
        <v>38018</v>
      </c>
      <c r="J505" s="13">
        <f t="shared" si="35"/>
        <v>87778.9</v>
      </c>
      <c r="K505" s="20"/>
    </row>
    <row r="506" spans="2:11" ht="24">
      <c r="B506" s="22" t="s">
        <v>140</v>
      </c>
      <c r="C506" s="11" t="s">
        <v>32</v>
      </c>
      <c r="D506" s="11" t="s">
        <v>72</v>
      </c>
      <c r="E506" s="12" t="s">
        <v>60</v>
      </c>
      <c r="F506" s="12" t="s">
        <v>727</v>
      </c>
      <c r="G506" s="11" t="s">
        <v>254</v>
      </c>
      <c r="H506" s="13">
        <v>49760.9</v>
      </c>
      <c r="I506" s="13">
        <v>38018</v>
      </c>
      <c r="J506" s="13">
        <f t="shared" si="35"/>
        <v>87778.9</v>
      </c>
      <c r="K506" s="20"/>
    </row>
    <row r="507" spans="2:11" ht="12.75" customHeight="1" hidden="1">
      <c r="B507" s="22" t="s">
        <v>697</v>
      </c>
      <c r="C507" s="11" t="s">
        <v>32</v>
      </c>
      <c r="D507" s="11" t="s">
        <v>72</v>
      </c>
      <c r="E507" s="12" t="s">
        <v>60</v>
      </c>
      <c r="F507" s="12" t="s">
        <v>728</v>
      </c>
      <c r="G507" s="11"/>
      <c r="H507" s="13">
        <f>H508</f>
        <v>0</v>
      </c>
      <c r="I507" s="13">
        <f>I508</f>
        <v>0</v>
      </c>
      <c r="J507" s="13">
        <f t="shared" si="35"/>
        <v>0</v>
      </c>
      <c r="K507" s="20"/>
    </row>
    <row r="508" spans="2:11" ht="24" hidden="1">
      <c r="B508" s="22" t="s">
        <v>140</v>
      </c>
      <c r="C508" s="11" t="s">
        <v>32</v>
      </c>
      <c r="D508" s="11" t="s">
        <v>72</v>
      </c>
      <c r="E508" s="12" t="s">
        <v>60</v>
      </c>
      <c r="F508" s="12" t="s">
        <v>728</v>
      </c>
      <c r="G508" s="11" t="s">
        <v>254</v>
      </c>
      <c r="H508" s="13">
        <v>0</v>
      </c>
      <c r="I508" s="13">
        <v>0</v>
      </c>
      <c r="J508" s="13">
        <f t="shared" si="35"/>
        <v>0</v>
      </c>
      <c r="K508" s="20"/>
    </row>
    <row r="509" spans="2:11" ht="26.25" customHeight="1" hidden="1">
      <c r="B509" s="22" t="s">
        <v>655</v>
      </c>
      <c r="C509" s="11" t="s">
        <v>32</v>
      </c>
      <c r="D509" s="11" t="s">
        <v>72</v>
      </c>
      <c r="E509" s="12" t="s">
        <v>60</v>
      </c>
      <c r="F509" s="12" t="s">
        <v>586</v>
      </c>
      <c r="G509" s="11"/>
      <c r="H509" s="13">
        <f aca="true" t="shared" si="36" ref="H509:I511">H510</f>
        <v>0</v>
      </c>
      <c r="I509" s="13">
        <f t="shared" si="36"/>
        <v>0</v>
      </c>
      <c r="J509" s="13">
        <f t="shared" si="35"/>
        <v>0</v>
      </c>
      <c r="K509" s="20"/>
    </row>
    <row r="510" spans="2:11" ht="12.75" customHeight="1" hidden="1">
      <c r="B510" s="22" t="s">
        <v>656</v>
      </c>
      <c r="C510" s="11" t="s">
        <v>32</v>
      </c>
      <c r="D510" s="11" t="s">
        <v>72</v>
      </c>
      <c r="E510" s="12" t="s">
        <v>60</v>
      </c>
      <c r="F510" s="12" t="s">
        <v>585</v>
      </c>
      <c r="G510" s="11"/>
      <c r="H510" s="13">
        <f t="shared" si="36"/>
        <v>0</v>
      </c>
      <c r="I510" s="13">
        <f t="shared" si="36"/>
        <v>0</v>
      </c>
      <c r="J510" s="13">
        <f t="shared" si="35"/>
        <v>0</v>
      </c>
      <c r="K510" s="20"/>
    </row>
    <row r="511" spans="2:11" ht="24" customHeight="1" hidden="1">
      <c r="B511" s="22" t="s">
        <v>590</v>
      </c>
      <c r="C511" s="11" t="s">
        <v>32</v>
      </c>
      <c r="D511" s="11" t="s">
        <v>72</v>
      </c>
      <c r="E511" s="12" t="s">
        <v>60</v>
      </c>
      <c r="F511" s="12" t="s">
        <v>587</v>
      </c>
      <c r="G511" s="11"/>
      <c r="H511" s="13">
        <f t="shared" si="36"/>
        <v>0</v>
      </c>
      <c r="I511" s="13">
        <f t="shared" si="36"/>
        <v>0</v>
      </c>
      <c r="J511" s="13">
        <f t="shared" si="35"/>
        <v>0</v>
      </c>
      <c r="K511" s="20"/>
    </row>
    <row r="512" spans="2:11" ht="24" hidden="1">
      <c r="B512" s="22" t="s">
        <v>140</v>
      </c>
      <c r="C512" s="11" t="s">
        <v>32</v>
      </c>
      <c r="D512" s="11" t="s">
        <v>72</v>
      </c>
      <c r="E512" s="12" t="s">
        <v>60</v>
      </c>
      <c r="F512" s="12" t="s">
        <v>587</v>
      </c>
      <c r="G512" s="11" t="s">
        <v>254</v>
      </c>
      <c r="H512" s="13">
        <v>0</v>
      </c>
      <c r="I512" s="13">
        <v>0</v>
      </c>
      <c r="J512" s="13">
        <f t="shared" si="35"/>
        <v>0</v>
      </c>
      <c r="K512" s="20"/>
    </row>
    <row r="513" spans="2:11" ht="12.75" customHeight="1">
      <c r="B513" s="22" t="s">
        <v>11</v>
      </c>
      <c r="C513" s="11" t="s">
        <v>32</v>
      </c>
      <c r="D513" s="11" t="s">
        <v>72</v>
      </c>
      <c r="E513" s="12" t="s">
        <v>63</v>
      </c>
      <c r="F513" s="12"/>
      <c r="G513" s="11"/>
      <c r="H513" s="13">
        <f>H514+H532</f>
        <v>5795813.21</v>
      </c>
      <c r="I513" s="13">
        <f>I514+I532</f>
        <v>-443343.68999999994</v>
      </c>
      <c r="J513" s="13">
        <f t="shared" si="35"/>
        <v>5352469.52</v>
      </c>
      <c r="K513" s="20"/>
    </row>
    <row r="514" spans="2:11" ht="24" customHeight="1">
      <c r="B514" s="22" t="s">
        <v>440</v>
      </c>
      <c r="C514" s="11" t="s">
        <v>32</v>
      </c>
      <c r="D514" s="11" t="s">
        <v>72</v>
      </c>
      <c r="E514" s="12" t="s">
        <v>63</v>
      </c>
      <c r="F514" s="12" t="s">
        <v>357</v>
      </c>
      <c r="G514" s="11"/>
      <c r="H514" s="13">
        <f>H515</f>
        <v>5795813.21</v>
      </c>
      <c r="I514" s="13">
        <f>I515</f>
        <v>-443343.68999999994</v>
      </c>
      <c r="J514" s="13">
        <f t="shared" si="35"/>
        <v>5352469.52</v>
      </c>
      <c r="K514" s="20"/>
    </row>
    <row r="515" spans="2:11" ht="48" customHeight="1">
      <c r="B515" s="22" t="s">
        <v>595</v>
      </c>
      <c r="C515" s="11" t="s">
        <v>32</v>
      </c>
      <c r="D515" s="11" t="s">
        <v>72</v>
      </c>
      <c r="E515" s="12" t="s">
        <v>63</v>
      </c>
      <c r="F515" s="12" t="s">
        <v>364</v>
      </c>
      <c r="G515" s="11"/>
      <c r="H515" s="13">
        <f>H516+H527+H517</f>
        <v>5795813.21</v>
      </c>
      <c r="I515" s="13">
        <f>I516+I527+I517</f>
        <v>-443343.68999999994</v>
      </c>
      <c r="J515" s="13">
        <f t="shared" si="35"/>
        <v>5352469.52</v>
      </c>
      <c r="K515" s="20"/>
    </row>
    <row r="516" spans="2:11" ht="36" customHeight="1" hidden="1">
      <c r="B516" s="22" t="s">
        <v>790</v>
      </c>
      <c r="C516" s="11" t="s">
        <v>32</v>
      </c>
      <c r="D516" s="11" t="s">
        <v>72</v>
      </c>
      <c r="E516" s="12" t="s">
        <v>63</v>
      </c>
      <c r="F516" s="12" t="s">
        <v>365</v>
      </c>
      <c r="G516" s="11"/>
      <c r="H516" s="13">
        <v>0</v>
      </c>
      <c r="I516" s="13">
        <v>0</v>
      </c>
      <c r="J516" s="13">
        <f t="shared" si="35"/>
        <v>0</v>
      </c>
      <c r="K516" s="20"/>
    </row>
    <row r="517" spans="2:11" ht="36" customHeight="1">
      <c r="B517" s="22" t="s">
        <v>797</v>
      </c>
      <c r="C517" s="11" t="s">
        <v>32</v>
      </c>
      <c r="D517" s="11" t="s">
        <v>72</v>
      </c>
      <c r="E517" s="12" t="s">
        <v>63</v>
      </c>
      <c r="F517" s="12" t="s">
        <v>796</v>
      </c>
      <c r="G517" s="11"/>
      <c r="H517" s="13">
        <f>H519+H521+H525</f>
        <v>1084332</v>
      </c>
      <c r="I517" s="13">
        <f>I519+I521+I525</f>
        <v>-478343.68999999994</v>
      </c>
      <c r="J517" s="13">
        <f t="shared" si="35"/>
        <v>605988.31</v>
      </c>
      <c r="K517" s="20"/>
    </row>
    <row r="518" spans="2:11" ht="36" customHeight="1">
      <c r="B518" s="22" t="s">
        <v>882</v>
      </c>
      <c r="C518" s="11" t="s">
        <v>32</v>
      </c>
      <c r="D518" s="11" t="s">
        <v>72</v>
      </c>
      <c r="E518" s="12" t="s">
        <v>63</v>
      </c>
      <c r="F518" s="12" t="s">
        <v>881</v>
      </c>
      <c r="G518" s="11"/>
      <c r="H518" s="13">
        <f>H519+H521</f>
        <v>1084332</v>
      </c>
      <c r="I518" s="13">
        <f>I519+I521</f>
        <v>-478343.68999999994</v>
      </c>
      <c r="J518" s="13">
        <f t="shared" si="35"/>
        <v>605988.31</v>
      </c>
      <c r="K518" s="20"/>
    </row>
    <row r="519" spans="2:11" ht="24" customHeight="1">
      <c r="B519" s="22" t="s">
        <v>791</v>
      </c>
      <c r="C519" s="11" t="s">
        <v>32</v>
      </c>
      <c r="D519" s="11" t="s">
        <v>72</v>
      </c>
      <c r="E519" s="12" t="s">
        <v>63</v>
      </c>
      <c r="F519" s="12" t="s">
        <v>503</v>
      </c>
      <c r="G519" s="11"/>
      <c r="H519" s="13">
        <f>H520</f>
        <v>1067430</v>
      </c>
      <c r="I519" s="13">
        <f>I520</f>
        <v>-478343.68999999994</v>
      </c>
      <c r="J519" s="13">
        <f t="shared" si="35"/>
        <v>589086.31</v>
      </c>
      <c r="K519" s="20"/>
    </row>
    <row r="520" spans="2:11" ht="60">
      <c r="B520" s="22" t="s">
        <v>138</v>
      </c>
      <c r="C520" s="11" t="s">
        <v>32</v>
      </c>
      <c r="D520" s="11" t="s">
        <v>72</v>
      </c>
      <c r="E520" s="12" t="s">
        <v>63</v>
      </c>
      <c r="F520" s="12" t="s">
        <v>503</v>
      </c>
      <c r="G520" s="11" t="s">
        <v>116</v>
      </c>
      <c r="H520" s="13">
        <v>1067430</v>
      </c>
      <c r="I520" s="13">
        <f>-413535-124808.69+60000</f>
        <v>-478343.68999999994</v>
      </c>
      <c r="J520" s="13">
        <f t="shared" si="35"/>
        <v>589086.31</v>
      </c>
      <c r="K520" s="20"/>
    </row>
    <row r="521" spans="2:11" ht="24" customHeight="1">
      <c r="B521" s="22" t="s">
        <v>792</v>
      </c>
      <c r="C521" s="11" t="s">
        <v>32</v>
      </c>
      <c r="D521" s="11" t="s">
        <v>72</v>
      </c>
      <c r="E521" s="12" t="s">
        <v>63</v>
      </c>
      <c r="F521" s="12" t="s">
        <v>657</v>
      </c>
      <c r="G521" s="11"/>
      <c r="H521" s="13">
        <f>H524+H522+H523</f>
        <v>16902</v>
      </c>
      <c r="I521" s="13">
        <f>I524+I522+I523</f>
        <v>0</v>
      </c>
      <c r="J521" s="13">
        <f t="shared" si="35"/>
        <v>16902</v>
      </c>
      <c r="K521" s="20"/>
    </row>
    <row r="522" spans="2:11" ht="60">
      <c r="B522" s="22" t="s">
        <v>138</v>
      </c>
      <c r="C522" s="11" t="s">
        <v>32</v>
      </c>
      <c r="D522" s="11" t="s">
        <v>72</v>
      </c>
      <c r="E522" s="12" t="s">
        <v>63</v>
      </c>
      <c r="F522" s="12" t="s">
        <v>657</v>
      </c>
      <c r="G522" s="11" t="s">
        <v>116</v>
      </c>
      <c r="H522" s="13">
        <v>9000</v>
      </c>
      <c r="I522" s="13">
        <v>-5888</v>
      </c>
      <c r="J522" s="13">
        <f t="shared" si="35"/>
        <v>3112</v>
      </c>
      <c r="K522" s="20"/>
    </row>
    <row r="523" spans="2:11" ht="23.25" customHeight="1">
      <c r="B523" s="22" t="s">
        <v>139</v>
      </c>
      <c r="C523" s="11" t="s">
        <v>32</v>
      </c>
      <c r="D523" s="11" t="s">
        <v>72</v>
      </c>
      <c r="E523" s="12" t="s">
        <v>63</v>
      </c>
      <c r="F523" s="12" t="s">
        <v>657</v>
      </c>
      <c r="G523" s="11" t="s">
        <v>253</v>
      </c>
      <c r="H523" s="13">
        <v>0</v>
      </c>
      <c r="I523" s="13">
        <v>5888</v>
      </c>
      <c r="J523" s="13">
        <f t="shared" si="35"/>
        <v>5888</v>
      </c>
      <c r="K523" s="20"/>
    </row>
    <row r="524" spans="2:11" ht="24">
      <c r="B524" s="22" t="s">
        <v>139</v>
      </c>
      <c r="C524" s="11" t="s">
        <v>32</v>
      </c>
      <c r="D524" s="11" t="s">
        <v>72</v>
      </c>
      <c r="E524" s="12" t="s">
        <v>63</v>
      </c>
      <c r="F524" s="12" t="s">
        <v>657</v>
      </c>
      <c r="G524" s="11" t="s">
        <v>250</v>
      </c>
      <c r="H524" s="13">
        <v>7902</v>
      </c>
      <c r="I524" s="13">
        <v>0</v>
      </c>
      <c r="J524" s="13">
        <f t="shared" si="35"/>
        <v>7902</v>
      </c>
      <c r="K524" s="20"/>
    </row>
    <row r="525" spans="2:11" ht="12.75" customHeight="1" hidden="1">
      <c r="B525" s="22" t="s">
        <v>697</v>
      </c>
      <c r="C525" s="11" t="s">
        <v>32</v>
      </c>
      <c r="D525" s="11" t="s">
        <v>72</v>
      </c>
      <c r="E525" s="12" t="s">
        <v>63</v>
      </c>
      <c r="F525" s="12" t="s">
        <v>729</v>
      </c>
      <c r="G525" s="11"/>
      <c r="H525" s="13">
        <f>H526</f>
        <v>0</v>
      </c>
      <c r="I525" s="13">
        <f>I526</f>
        <v>0</v>
      </c>
      <c r="J525" s="13">
        <f t="shared" si="35"/>
        <v>0</v>
      </c>
      <c r="K525" s="20"/>
    </row>
    <row r="526" spans="2:11" ht="24" hidden="1">
      <c r="B526" s="22" t="s">
        <v>139</v>
      </c>
      <c r="C526" s="11" t="s">
        <v>32</v>
      </c>
      <c r="D526" s="11" t="s">
        <v>72</v>
      </c>
      <c r="E526" s="12" t="s">
        <v>63</v>
      </c>
      <c r="F526" s="12" t="s">
        <v>729</v>
      </c>
      <c r="G526" s="11" t="s">
        <v>253</v>
      </c>
      <c r="H526" s="13">
        <v>0</v>
      </c>
      <c r="I526" s="13">
        <v>0</v>
      </c>
      <c r="J526" s="13">
        <f t="shared" si="35"/>
        <v>0</v>
      </c>
      <c r="K526" s="20"/>
    </row>
    <row r="527" spans="2:11" ht="24" customHeight="1">
      <c r="B527" s="22" t="s">
        <v>446</v>
      </c>
      <c r="C527" s="11" t="s">
        <v>32</v>
      </c>
      <c r="D527" s="11" t="s">
        <v>72</v>
      </c>
      <c r="E527" s="12" t="s">
        <v>63</v>
      </c>
      <c r="F527" s="12" t="s">
        <v>366</v>
      </c>
      <c r="G527" s="11"/>
      <c r="H527" s="13">
        <f>H528</f>
        <v>4711481.21</v>
      </c>
      <c r="I527" s="13">
        <f>I528</f>
        <v>35000</v>
      </c>
      <c r="J527" s="13">
        <f t="shared" si="35"/>
        <v>4746481.21</v>
      </c>
      <c r="K527" s="20"/>
    </row>
    <row r="528" spans="2:11" ht="24" customHeight="1">
      <c r="B528" s="22" t="s">
        <v>447</v>
      </c>
      <c r="C528" s="11" t="s">
        <v>32</v>
      </c>
      <c r="D528" s="11" t="s">
        <v>72</v>
      </c>
      <c r="E528" s="12" t="s">
        <v>63</v>
      </c>
      <c r="F528" s="12" t="s">
        <v>504</v>
      </c>
      <c r="G528" s="11"/>
      <c r="H528" s="13">
        <f>H529+H530+H531</f>
        <v>4711481.21</v>
      </c>
      <c r="I528" s="13">
        <f>I529+I530+I531</f>
        <v>35000</v>
      </c>
      <c r="J528" s="13">
        <f t="shared" si="35"/>
        <v>4746481.21</v>
      </c>
      <c r="K528" s="20"/>
    </row>
    <row r="529" spans="2:11" ht="60">
      <c r="B529" s="22" t="s">
        <v>138</v>
      </c>
      <c r="C529" s="11" t="s">
        <v>32</v>
      </c>
      <c r="D529" s="11" t="s">
        <v>72</v>
      </c>
      <c r="E529" s="12" t="s">
        <v>63</v>
      </c>
      <c r="F529" s="12" t="s">
        <v>504</v>
      </c>
      <c r="G529" s="11" t="s">
        <v>116</v>
      </c>
      <c r="H529" s="13">
        <v>3896600</v>
      </c>
      <c r="I529" s="13">
        <v>0</v>
      </c>
      <c r="J529" s="13">
        <f t="shared" si="35"/>
        <v>3896600</v>
      </c>
      <c r="K529" s="20"/>
    </row>
    <row r="530" spans="2:11" ht="24">
      <c r="B530" s="22" t="s">
        <v>139</v>
      </c>
      <c r="C530" s="11" t="s">
        <v>32</v>
      </c>
      <c r="D530" s="11" t="s">
        <v>72</v>
      </c>
      <c r="E530" s="12" t="s">
        <v>63</v>
      </c>
      <c r="F530" s="12" t="s">
        <v>504</v>
      </c>
      <c r="G530" s="11" t="s">
        <v>253</v>
      </c>
      <c r="H530" s="13">
        <v>803526.21</v>
      </c>
      <c r="I530" s="13">
        <f>20000+8230</f>
        <v>28230</v>
      </c>
      <c r="J530" s="13">
        <f t="shared" si="35"/>
        <v>831756.21</v>
      </c>
      <c r="K530" s="20"/>
    </row>
    <row r="531" spans="2:11" ht="24">
      <c r="B531" s="22" t="s">
        <v>139</v>
      </c>
      <c r="C531" s="11" t="s">
        <v>32</v>
      </c>
      <c r="D531" s="11" t="s">
        <v>72</v>
      </c>
      <c r="E531" s="12" t="s">
        <v>63</v>
      </c>
      <c r="F531" s="12" t="s">
        <v>504</v>
      </c>
      <c r="G531" s="11" t="s">
        <v>250</v>
      </c>
      <c r="H531" s="13">
        <v>11355</v>
      </c>
      <c r="I531" s="13">
        <f>5500+1270</f>
        <v>6770</v>
      </c>
      <c r="J531" s="13">
        <f t="shared" si="35"/>
        <v>18125</v>
      </c>
      <c r="K531" s="20"/>
    </row>
    <row r="532" spans="2:11" ht="27.75" customHeight="1" hidden="1">
      <c r="B532" s="22" t="s">
        <v>655</v>
      </c>
      <c r="C532" s="11" t="s">
        <v>32</v>
      </c>
      <c r="D532" s="11" t="s">
        <v>72</v>
      </c>
      <c r="E532" s="12" t="s">
        <v>63</v>
      </c>
      <c r="F532" s="12" t="s">
        <v>586</v>
      </c>
      <c r="G532" s="11"/>
      <c r="H532" s="13">
        <f aca="true" t="shared" si="37" ref="H532:I534">H533</f>
        <v>0</v>
      </c>
      <c r="I532" s="13">
        <f t="shared" si="37"/>
        <v>0</v>
      </c>
      <c r="J532" s="13">
        <f t="shared" si="35"/>
        <v>0</v>
      </c>
      <c r="K532" s="20"/>
    </row>
    <row r="533" spans="2:11" ht="12.75" customHeight="1" hidden="1">
      <c r="B533" s="22" t="s">
        <v>656</v>
      </c>
      <c r="C533" s="11" t="s">
        <v>32</v>
      </c>
      <c r="D533" s="11" t="s">
        <v>72</v>
      </c>
      <c r="E533" s="12" t="s">
        <v>63</v>
      </c>
      <c r="F533" s="12" t="s">
        <v>585</v>
      </c>
      <c r="G533" s="11"/>
      <c r="H533" s="13">
        <f t="shared" si="37"/>
        <v>0</v>
      </c>
      <c r="I533" s="13">
        <f t="shared" si="37"/>
        <v>0</v>
      </c>
      <c r="J533" s="13">
        <f t="shared" si="35"/>
        <v>0</v>
      </c>
      <c r="K533" s="20"/>
    </row>
    <row r="534" spans="2:11" ht="24" customHeight="1" hidden="1">
      <c r="B534" s="22" t="s">
        <v>590</v>
      </c>
      <c r="C534" s="11" t="s">
        <v>32</v>
      </c>
      <c r="D534" s="11" t="s">
        <v>72</v>
      </c>
      <c r="E534" s="12" t="s">
        <v>63</v>
      </c>
      <c r="F534" s="12" t="s">
        <v>587</v>
      </c>
      <c r="G534" s="11"/>
      <c r="H534" s="13">
        <f t="shared" si="37"/>
        <v>0</v>
      </c>
      <c r="I534" s="13">
        <f t="shared" si="37"/>
        <v>0</v>
      </c>
      <c r="J534" s="13">
        <f t="shared" si="35"/>
        <v>0</v>
      </c>
      <c r="K534" s="20"/>
    </row>
    <row r="535" spans="2:11" ht="24" hidden="1">
      <c r="B535" s="22" t="s">
        <v>139</v>
      </c>
      <c r="C535" s="11" t="s">
        <v>32</v>
      </c>
      <c r="D535" s="11" t="s">
        <v>72</v>
      </c>
      <c r="E535" s="12" t="s">
        <v>63</v>
      </c>
      <c r="F535" s="12" t="s">
        <v>587</v>
      </c>
      <c r="G535" s="11" t="s">
        <v>253</v>
      </c>
      <c r="H535" s="13">
        <v>0</v>
      </c>
      <c r="I535" s="13">
        <v>0</v>
      </c>
      <c r="J535" s="13">
        <f t="shared" si="35"/>
        <v>0</v>
      </c>
      <c r="K535" s="20"/>
    </row>
    <row r="536" spans="2:11" ht="36" customHeight="1">
      <c r="B536" s="15" t="s">
        <v>582</v>
      </c>
      <c r="C536" s="34" t="s">
        <v>34</v>
      </c>
      <c r="D536" s="9"/>
      <c r="E536" s="9"/>
      <c r="F536" s="9"/>
      <c r="G536" s="9"/>
      <c r="H536" s="34">
        <f>H538+H605+H766+H773+H805+H700</f>
        <v>568382245.7399999</v>
      </c>
      <c r="I536" s="34">
        <f>I538+I605+I766+I773+I805+I700</f>
        <v>40466103.57</v>
      </c>
      <c r="J536" s="34">
        <f>J538+J605+J766+J773+J805+J700</f>
        <v>608848349.31</v>
      </c>
      <c r="K536" s="20"/>
    </row>
    <row r="537" spans="2:11" ht="12.75" customHeight="1">
      <c r="B537" s="22" t="s">
        <v>237</v>
      </c>
      <c r="C537" s="11" t="s">
        <v>34</v>
      </c>
      <c r="D537" s="11" t="s">
        <v>71</v>
      </c>
      <c r="E537" s="12"/>
      <c r="F537" s="12"/>
      <c r="G537" s="11"/>
      <c r="H537" s="13">
        <f>H538+H605+H766+H773+H700</f>
        <v>564766745.7399999</v>
      </c>
      <c r="I537" s="13">
        <f>I538+I605+I766+I773+I700</f>
        <v>40466103.57</v>
      </c>
      <c r="J537" s="13">
        <f t="shared" si="35"/>
        <v>605232849.31</v>
      </c>
      <c r="K537" s="20"/>
    </row>
    <row r="538" spans="2:11" ht="12.75" customHeight="1">
      <c r="B538" s="22" t="s">
        <v>10</v>
      </c>
      <c r="C538" s="11" t="s">
        <v>34</v>
      </c>
      <c r="D538" s="11" t="s">
        <v>71</v>
      </c>
      <c r="E538" s="12" t="s">
        <v>60</v>
      </c>
      <c r="F538" s="12"/>
      <c r="G538" s="11"/>
      <c r="H538" s="13">
        <f>H544+H592+H539</f>
        <v>151827033.47</v>
      </c>
      <c r="I538" s="13">
        <f>I544+I592+I539</f>
        <v>8928556.89</v>
      </c>
      <c r="J538" s="13">
        <f t="shared" si="35"/>
        <v>160755590.36</v>
      </c>
      <c r="K538" s="20"/>
    </row>
    <row r="539" spans="2:11" ht="40.5" customHeight="1">
      <c r="B539" s="22" t="s">
        <v>665</v>
      </c>
      <c r="C539" s="11" t="s">
        <v>34</v>
      </c>
      <c r="D539" s="11" t="s">
        <v>71</v>
      </c>
      <c r="E539" s="12" t="s">
        <v>60</v>
      </c>
      <c r="F539" s="11" t="s">
        <v>479</v>
      </c>
      <c r="G539" s="11"/>
      <c r="H539" s="13">
        <f aca="true" t="shared" si="38" ref="H539:I542">H540</f>
        <v>0</v>
      </c>
      <c r="I539" s="13">
        <f t="shared" si="38"/>
        <v>2182244.71</v>
      </c>
      <c r="J539" s="13">
        <f t="shared" si="35"/>
        <v>2182244.71</v>
      </c>
      <c r="K539" s="20"/>
    </row>
    <row r="540" spans="2:11" ht="12.75" customHeight="1">
      <c r="B540" s="22" t="s">
        <v>559</v>
      </c>
      <c r="C540" s="11" t="s">
        <v>34</v>
      </c>
      <c r="D540" s="11" t="s">
        <v>71</v>
      </c>
      <c r="E540" s="12" t="s">
        <v>60</v>
      </c>
      <c r="F540" s="11" t="s">
        <v>478</v>
      </c>
      <c r="G540" s="11"/>
      <c r="H540" s="13">
        <f t="shared" si="38"/>
        <v>0</v>
      </c>
      <c r="I540" s="13">
        <f t="shared" si="38"/>
        <v>2182244.71</v>
      </c>
      <c r="J540" s="13">
        <f t="shared" si="35"/>
        <v>2182244.71</v>
      </c>
      <c r="K540" s="20"/>
    </row>
    <row r="541" spans="2:11" ht="12.75" customHeight="1">
      <c r="B541" s="22" t="s">
        <v>560</v>
      </c>
      <c r="C541" s="11" t="s">
        <v>34</v>
      </c>
      <c r="D541" s="11" t="s">
        <v>71</v>
      </c>
      <c r="E541" s="12" t="s">
        <v>60</v>
      </c>
      <c r="F541" s="11" t="s">
        <v>127</v>
      </c>
      <c r="G541" s="11"/>
      <c r="H541" s="13">
        <f t="shared" si="38"/>
        <v>0</v>
      </c>
      <c r="I541" s="13">
        <f t="shared" si="38"/>
        <v>2182244.71</v>
      </c>
      <c r="J541" s="13">
        <f t="shared" si="35"/>
        <v>2182244.71</v>
      </c>
      <c r="K541" s="20"/>
    </row>
    <row r="542" spans="2:11" ht="12.75" customHeight="1">
      <c r="B542" s="22" t="s">
        <v>666</v>
      </c>
      <c r="C542" s="11" t="s">
        <v>34</v>
      </c>
      <c r="D542" s="11" t="s">
        <v>71</v>
      </c>
      <c r="E542" s="12" t="s">
        <v>60</v>
      </c>
      <c r="F542" s="11" t="s">
        <v>978</v>
      </c>
      <c r="G542" s="11"/>
      <c r="H542" s="13">
        <f t="shared" si="38"/>
        <v>0</v>
      </c>
      <c r="I542" s="13">
        <f t="shared" si="38"/>
        <v>2182244.71</v>
      </c>
      <c r="J542" s="13">
        <f t="shared" si="35"/>
        <v>2182244.71</v>
      </c>
      <c r="K542" s="20"/>
    </row>
    <row r="543" spans="2:11" ht="29.25" customHeight="1">
      <c r="B543" s="22" t="s">
        <v>140</v>
      </c>
      <c r="C543" s="11" t="s">
        <v>34</v>
      </c>
      <c r="D543" s="11" t="s">
        <v>71</v>
      </c>
      <c r="E543" s="12" t="s">
        <v>60</v>
      </c>
      <c r="F543" s="11" t="s">
        <v>978</v>
      </c>
      <c r="G543" s="11" t="s">
        <v>254</v>
      </c>
      <c r="H543" s="13">
        <v>0</v>
      </c>
      <c r="I543" s="13">
        <v>2182244.71</v>
      </c>
      <c r="J543" s="13">
        <f t="shared" si="35"/>
        <v>2182244.71</v>
      </c>
      <c r="K543" s="20"/>
    </row>
    <row r="544" spans="2:11" ht="24" customHeight="1">
      <c r="B544" s="22" t="s">
        <v>428</v>
      </c>
      <c r="C544" s="11" t="s">
        <v>34</v>
      </c>
      <c r="D544" s="11" t="s">
        <v>71</v>
      </c>
      <c r="E544" s="12" t="s">
        <v>60</v>
      </c>
      <c r="F544" s="12" t="s">
        <v>346</v>
      </c>
      <c r="G544" s="11"/>
      <c r="H544" s="13">
        <f>H545</f>
        <v>151012100.79</v>
      </c>
      <c r="I544" s="13">
        <f>I545</f>
        <v>6746312.18</v>
      </c>
      <c r="J544" s="13">
        <f t="shared" si="35"/>
        <v>157758412.97</v>
      </c>
      <c r="K544" s="20"/>
    </row>
    <row r="545" spans="2:11" ht="12.75" customHeight="1">
      <c r="B545" s="22" t="s">
        <v>448</v>
      </c>
      <c r="C545" s="11" t="s">
        <v>34</v>
      </c>
      <c r="D545" s="11" t="s">
        <v>71</v>
      </c>
      <c r="E545" s="12" t="s">
        <v>60</v>
      </c>
      <c r="F545" s="12" t="s">
        <v>367</v>
      </c>
      <c r="G545" s="11"/>
      <c r="H545" s="13">
        <f>H546+H559+H567+H582+H584+H564</f>
        <v>151012100.79</v>
      </c>
      <c r="I545" s="13">
        <f>I546+I559+I567+I582+I584+I564</f>
        <v>6746312.18</v>
      </c>
      <c r="J545" s="13">
        <f t="shared" si="35"/>
        <v>157758412.97</v>
      </c>
      <c r="K545" s="20"/>
    </row>
    <row r="546" spans="2:11" ht="24" customHeight="1">
      <c r="B546" s="22" t="s">
        <v>449</v>
      </c>
      <c r="C546" s="11" t="s">
        <v>34</v>
      </c>
      <c r="D546" s="11" t="s">
        <v>71</v>
      </c>
      <c r="E546" s="12" t="s">
        <v>60</v>
      </c>
      <c r="F546" s="12" t="s">
        <v>368</v>
      </c>
      <c r="G546" s="11"/>
      <c r="H546" s="13">
        <f>H547+H549+H551+H553+H557+H555</f>
        <v>146466193.79</v>
      </c>
      <c r="I546" s="13">
        <f>I547+I549+I551+I553+I557+I555</f>
        <v>4126271.1799999997</v>
      </c>
      <c r="J546" s="13">
        <f t="shared" si="35"/>
        <v>150592464.97</v>
      </c>
      <c r="K546" s="20"/>
    </row>
    <row r="547" spans="2:11" ht="24" customHeight="1">
      <c r="B547" s="22" t="s">
        <v>450</v>
      </c>
      <c r="C547" s="11" t="s">
        <v>34</v>
      </c>
      <c r="D547" s="11" t="s">
        <v>71</v>
      </c>
      <c r="E547" s="12" t="s">
        <v>60</v>
      </c>
      <c r="F547" s="12" t="s">
        <v>369</v>
      </c>
      <c r="G547" s="11"/>
      <c r="H547" s="13">
        <f>H548</f>
        <v>44116849.97</v>
      </c>
      <c r="I547" s="13">
        <f>I548</f>
        <v>135612</v>
      </c>
      <c r="J547" s="13">
        <f t="shared" si="35"/>
        <v>44252461.97</v>
      </c>
      <c r="K547" s="20"/>
    </row>
    <row r="548" spans="2:11" ht="24">
      <c r="B548" s="22" t="s">
        <v>140</v>
      </c>
      <c r="C548" s="11" t="s">
        <v>34</v>
      </c>
      <c r="D548" s="11" t="s">
        <v>71</v>
      </c>
      <c r="E548" s="12" t="s">
        <v>60</v>
      </c>
      <c r="F548" s="12" t="s">
        <v>369</v>
      </c>
      <c r="G548" s="11" t="s">
        <v>254</v>
      </c>
      <c r="H548" s="13">
        <v>44116849.97</v>
      </c>
      <c r="I548" s="13">
        <v>135612</v>
      </c>
      <c r="J548" s="13">
        <f t="shared" si="35"/>
        <v>44252461.97</v>
      </c>
      <c r="K548" s="20"/>
    </row>
    <row r="549" spans="2:11" ht="84" customHeight="1">
      <c r="B549" s="23" t="s">
        <v>451</v>
      </c>
      <c r="C549" s="11" t="s">
        <v>34</v>
      </c>
      <c r="D549" s="11" t="s">
        <v>71</v>
      </c>
      <c r="E549" s="12" t="s">
        <v>60</v>
      </c>
      <c r="F549" s="12" t="s">
        <v>370</v>
      </c>
      <c r="G549" s="11"/>
      <c r="H549" s="13">
        <f>H550</f>
        <v>78933543</v>
      </c>
      <c r="I549" s="13">
        <f>I550</f>
        <v>5070700</v>
      </c>
      <c r="J549" s="13">
        <f t="shared" si="35"/>
        <v>84004243</v>
      </c>
      <c r="K549" s="20"/>
    </row>
    <row r="550" spans="2:11" ht="24">
      <c r="B550" s="22" t="s">
        <v>140</v>
      </c>
      <c r="C550" s="11" t="s">
        <v>34</v>
      </c>
      <c r="D550" s="11" t="s">
        <v>71</v>
      </c>
      <c r="E550" s="12" t="s">
        <v>60</v>
      </c>
      <c r="F550" s="12" t="s">
        <v>370</v>
      </c>
      <c r="G550" s="11" t="s">
        <v>254</v>
      </c>
      <c r="H550" s="13">
        <v>78933543</v>
      </c>
      <c r="I550" s="13">
        <v>5070700</v>
      </c>
      <c r="J550" s="13">
        <f t="shared" si="35"/>
        <v>84004243</v>
      </c>
      <c r="K550" s="20"/>
    </row>
    <row r="551" spans="2:11" ht="109.5" customHeight="1" hidden="1">
      <c r="B551" s="23" t="s">
        <v>309</v>
      </c>
      <c r="C551" s="11" t="s">
        <v>34</v>
      </c>
      <c r="D551" s="11" t="s">
        <v>71</v>
      </c>
      <c r="E551" s="12" t="s">
        <v>60</v>
      </c>
      <c r="F551" s="12" t="s">
        <v>371</v>
      </c>
      <c r="G551" s="11"/>
      <c r="H551" s="13">
        <f>H552</f>
        <v>0</v>
      </c>
      <c r="I551" s="13">
        <f>I552</f>
        <v>0</v>
      </c>
      <c r="J551" s="13">
        <f t="shared" si="35"/>
        <v>0</v>
      </c>
      <c r="K551" s="20"/>
    </row>
    <row r="552" spans="2:11" ht="24" hidden="1">
      <c r="B552" s="22" t="s">
        <v>140</v>
      </c>
      <c r="C552" s="11" t="s">
        <v>34</v>
      </c>
      <c r="D552" s="11" t="s">
        <v>71</v>
      </c>
      <c r="E552" s="12" t="s">
        <v>60</v>
      </c>
      <c r="F552" s="12" t="s">
        <v>371</v>
      </c>
      <c r="G552" s="11" t="s">
        <v>254</v>
      </c>
      <c r="H552" s="13">
        <v>0</v>
      </c>
      <c r="I552" s="13">
        <v>0</v>
      </c>
      <c r="J552" s="13">
        <f t="shared" si="35"/>
        <v>0</v>
      </c>
      <c r="K552" s="20"/>
    </row>
    <row r="553" spans="2:11" ht="36" customHeight="1">
      <c r="B553" s="22" t="s">
        <v>311</v>
      </c>
      <c r="C553" s="11" t="s">
        <v>34</v>
      </c>
      <c r="D553" s="11" t="s">
        <v>71</v>
      </c>
      <c r="E553" s="12" t="s">
        <v>60</v>
      </c>
      <c r="F553" s="12" t="s">
        <v>372</v>
      </c>
      <c r="G553" s="11"/>
      <c r="H553" s="13">
        <f>H554</f>
        <v>100000</v>
      </c>
      <c r="I553" s="13">
        <f>I554</f>
        <v>0</v>
      </c>
      <c r="J553" s="13">
        <f aca="true" t="shared" si="39" ref="J553:J618">H553+I553</f>
        <v>100000</v>
      </c>
      <c r="K553" s="20"/>
    </row>
    <row r="554" spans="2:11" ht="24">
      <c r="B554" s="22" t="s">
        <v>140</v>
      </c>
      <c r="C554" s="11" t="s">
        <v>34</v>
      </c>
      <c r="D554" s="11" t="s">
        <v>71</v>
      </c>
      <c r="E554" s="12" t="s">
        <v>60</v>
      </c>
      <c r="F554" s="12" t="s">
        <v>372</v>
      </c>
      <c r="G554" s="11" t="s">
        <v>254</v>
      </c>
      <c r="H554" s="13">
        <v>100000</v>
      </c>
      <c r="I554" s="13">
        <v>0</v>
      </c>
      <c r="J554" s="13">
        <f t="shared" si="39"/>
        <v>100000</v>
      </c>
      <c r="K554" s="20"/>
    </row>
    <row r="555" spans="2:11" ht="24" customHeight="1">
      <c r="B555" s="22" t="s">
        <v>731</v>
      </c>
      <c r="C555" s="11" t="s">
        <v>34</v>
      </c>
      <c r="D555" s="11" t="s">
        <v>71</v>
      </c>
      <c r="E555" s="12" t="s">
        <v>60</v>
      </c>
      <c r="F555" s="12" t="s">
        <v>730</v>
      </c>
      <c r="G555" s="11"/>
      <c r="H555" s="13">
        <f>H556</f>
        <v>1080040.82</v>
      </c>
      <c r="I555" s="13">
        <f>I556</f>
        <v>-1080040.82</v>
      </c>
      <c r="J555" s="13">
        <f t="shared" si="39"/>
        <v>0</v>
      </c>
      <c r="K555" s="20"/>
    </row>
    <row r="556" spans="2:11" ht="24">
      <c r="B556" s="22" t="s">
        <v>140</v>
      </c>
      <c r="C556" s="11" t="s">
        <v>34</v>
      </c>
      <c r="D556" s="11" t="s">
        <v>71</v>
      </c>
      <c r="E556" s="12" t="s">
        <v>60</v>
      </c>
      <c r="F556" s="12" t="s">
        <v>730</v>
      </c>
      <c r="G556" s="11" t="s">
        <v>254</v>
      </c>
      <c r="H556" s="13">
        <v>1080040.82</v>
      </c>
      <c r="I556" s="13">
        <v>-1080040.82</v>
      </c>
      <c r="J556" s="13">
        <f t="shared" si="39"/>
        <v>0</v>
      </c>
      <c r="K556" s="20"/>
    </row>
    <row r="557" spans="2:11" ht="36" customHeight="1">
      <c r="B557" s="22" t="s">
        <v>564</v>
      </c>
      <c r="C557" s="11" t="s">
        <v>34</v>
      </c>
      <c r="D557" s="11" t="s">
        <v>71</v>
      </c>
      <c r="E557" s="12" t="s">
        <v>60</v>
      </c>
      <c r="F557" s="12" t="s">
        <v>505</v>
      </c>
      <c r="G557" s="11"/>
      <c r="H557" s="13">
        <f>H558</f>
        <v>22235760</v>
      </c>
      <c r="I557" s="13">
        <f>I558</f>
        <v>0</v>
      </c>
      <c r="J557" s="13">
        <f t="shared" si="39"/>
        <v>22235760</v>
      </c>
      <c r="K557" s="20"/>
    </row>
    <row r="558" spans="2:11" ht="24">
      <c r="B558" s="22" t="s">
        <v>140</v>
      </c>
      <c r="C558" s="11" t="s">
        <v>34</v>
      </c>
      <c r="D558" s="11" t="s">
        <v>71</v>
      </c>
      <c r="E558" s="12" t="s">
        <v>60</v>
      </c>
      <c r="F558" s="12" t="s">
        <v>505</v>
      </c>
      <c r="G558" s="11" t="s">
        <v>254</v>
      </c>
      <c r="H558" s="13">
        <v>22235760</v>
      </c>
      <c r="I558" s="13">
        <v>0</v>
      </c>
      <c r="J558" s="13">
        <f t="shared" si="39"/>
        <v>22235760</v>
      </c>
      <c r="K558" s="20"/>
    </row>
    <row r="559" spans="2:11" ht="24" customHeight="1">
      <c r="B559" s="22" t="s">
        <v>545</v>
      </c>
      <c r="C559" s="11" t="s">
        <v>34</v>
      </c>
      <c r="D559" s="11" t="s">
        <v>71</v>
      </c>
      <c r="E559" s="12" t="s">
        <v>60</v>
      </c>
      <c r="F559" s="12" t="s">
        <v>508</v>
      </c>
      <c r="G559" s="11"/>
      <c r="H559" s="13">
        <f>H560+H562</f>
        <v>831143</v>
      </c>
      <c r="I559" s="13">
        <f>I560+I562</f>
        <v>0</v>
      </c>
      <c r="J559" s="13">
        <f t="shared" si="39"/>
        <v>831143</v>
      </c>
      <c r="K559" s="20"/>
    </row>
    <row r="560" spans="2:11" ht="21" customHeight="1">
      <c r="B560" s="22" t="s">
        <v>894</v>
      </c>
      <c r="C560" s="11" t="s">
        <v>34</v>
      </c>
      <c r="D560" s="11" t="s">
        <v>71</v>
      </c>
      <c r="E560" s="12" t="s">
        <v>60</v>
      </c>
      <c r="F560" s="12" t="s">
        <v>936</v>
      </c>
      <c r="G560" s="11"/>
      <c r="H560" s="13">
        <f>H561</f>
        <v>432160</v>
      </c>
      <c r="I560" s="13">
        <f>I561</f>
        <v>0</v>
      </c>
      <c r="J560" s="13">
        <f t="shared" si="39"/>
        <v>432160</v>
      </c>
      <c r="K560" s="20"/>
    </row>
    <row r="561" spans="2:11" ht="24">
      <c r="B561" s="22" t="s">
        <v>140</v>
      </c>
      <c r="C561" s="11" t="s">
        <v>34</v>
      </c>
      <c r="D561" s="11" t="s">
        <v>71</v>
      </c>
      <c r="E561" s="12" t="s">
        <v>60</v>
      </c>
      <c r="F561" s="12" t="s">
        <v>936</v>
      </c>
      <c r="G561" s="11" t="s">
        <v>254</v>
      </c>
      <c r="H561" s="13">
        <v>432160</v>
      </c>
      <c r="I561" s="13">
        <v>0</v>
      </c>
      <c r="J561" s="13">
        <f t="shared" si="39"/>
        <v>432160</v>
      </c>
      <c r="K561" s="20"/>
    </row>
    <row r="562" spans="2:11" ht="12.75">
      <c r="B562" s="22" t="s">
        <v>960</v>
      </c>
      <c r="C562" s="11" t="s">
        <v>34</v>
      </c>
      <c r="D562" s="11" t="s">
        <v>71</v>
      </c>
      <c r="E562" s="12" t="s">
        <v>60</v>
      </c>
      <c r="F562" s="12" t="s">
        <v>959</v>
      </c>
      <c r="G562" s="11"/>
      <c r="H562" s="13">
        <f>H563</f>
        <v>398983</v>
      </c>
      <c r="I562" s="13">
        <f>I563</f>
        <v>0</v>
      </c>
      <c r="J562" s="13">
        <f t="shared" si="39"/>
        <v>398983</v>
      </c>
      <c r="K562" s="20"/>
    </row>
    <row r="563" spans="2:11" ht="24">
      <c r="B563" s="22" t="s">
        <v>140</v>
      </c>
      <c r="C563" s="11" t="s">
        <v>34</v>
      </c>
      <c r="D563" s="11" t="s">
        <v>71</v>
      </c>
      <c r="E563" s="12" t="s">
        <v>60</v>
      </c>
      <c r="F563" s="12" t="s">
        <v>959</v>
      </c>
      <c r="G563" s="11" t="s">
        <v>254</v>
      </c>
      <c r="H563" s="13">
        <v>398983</v>
      </c>
      <c r="I563" s="13">
        <v>0</v>
      </c>
      <c r="J563" s="13">
        <f t="shared" si="39"/>
        <v>398983</v>
      </c>
      <c r="K563" s="20"/>
    </row>
    <row r="564" spans="2:11" ht="36" customHeight="1" hidden="1">
      <c r="B564" s="22" t="s">
        <v>672</v>
      </c>
      <c r="C564" s="11" t="s">
        <v>34</v>
      </c>
      <c r="D564" s="11" t="s">
        <v>71</v>
      </c>
      <c r="E564" s="12" t="s">
        <v>60</v>
      </c>
      <c r="F564" s="12" t="s">
        <v>732</v>
      </c>
      <c r="G564" s="11"/>
      <c r="H564" s="13">
        <f>H565</f>
        <v>0</v>
      </c>
      <c r="I564" s="13">
        <f>I565</f>
        <v>0</v>
      </c>
      <c r="J564" s="13">
        <f t="shared" si="39"/>
        <v>0</v>
      </c>
      <c r="K564" s="20"/>
    </row>
    <row r="565" spans="2:11" ht="36" customHeight="1" hidden="1">
      <c r="B565" s="22" t="s">
        <v>263</v>
      </c>
      <c r="C565" s="11" t="s">
        <v>34</v>
      </c>
      <c r="D565" s="11" t="s">
        <v>71</v>
      </c>
      <c r="E565" s="12" t="s">
        <v>60</v>
      </c>
      <c r="F565" s="12" t="s">
        <v>733</v>
      </c>
      <c r="G565" s="11"/>
      <c r="H565" s="13">
        <f>H566</f>
        <v>0</v>
      </c>
      <c r="I565" s="13">
        <f>I566</f>
        <v>0</v>
      </c>
      <c r="J565" s="13">
        <f t="shared" si="39"/>
        <v>0</v>
      </c>
      <c r="K565" s="20"/>
    </row>
    <row r="566" spans="2:11" ht="24" hidden="1">
      <c r="B566" s="22" t="s">
        <v>140</v>
      </c>
      <c r="C566" s="11" t="s">
        <v>34</v>
      </c>
      <c r="D566" s="11" t="s">
        <v>71</v>
      </c>
      <c r="E566" s="12" t="s">
        <v>60</v>
      </c>
      <c r="F566" s="12" t="s">
        <v>733</v>
      </c>
      <c r="G566" s="11" t="s">
        <v>254</v>
      </c>
      <c r="H566" s="13">
        <v>0</v>
      </c>
      <c r="I566" s="13">
        <v>0</v>
      </c>
      <c r="J566" s="13">
        <f t="shared" si="39"/>
        <v>0</v>
      </c>
      <c r="K566" s="20"/>
    </row>
    <row r="567" spans="2:11" ht="48" customHeight="1">
      <c r="B567" s="37" t="s">
        <v>544</v>
      </c>
      <c r="C567" s="11" t="s">
        <v>34</v>
      </c>
      <c r="D567" s="11" t="s">
        <v>71</v>
      </c>
      <c r="E567" s="12" t="s">
        <v>60</v>
      </c>
      <c r="F567" s="12" t="s">
        <v>509</v>
      </c>
      <c r="G567" s="11"/>
      <c r="H567" s="13">
        <f>H568+H570+H572+H574+H576+H578+H580</f>
        <v>3714764</v>
      </c>
      <c r="I567" s="13">
        <f>I568+I570+I572+I574+I576+I578+I580</f>
        <v>2620041</v>
      </c>
      <c r="J567" s="13">
        <f t="shared" si="39"/>
        <v>6334805</v>
      </c>
      <c r="K567" s="20"/>
    </row>
    <row r="568" spans="2:11" ht="24" customHeight="1" hidden="1">
      <c r="B568" s="22" t="s">
        <v>659</v>
      </c>
      <c r="C568" s="11" t="s">
        <v>34</v>
      </c>
      <c r="D568" s="11" t="s">
        <v>71</v>
      </c>
      <c r="E568" s="12" t="s">
        <v>60</v>
      </c>
      <c r="F568" s="12" t="s">
        <v>658</v>
      </c>
      <c r="G568" s="11"/>
      <c r="H568" s="13">
        <f>H569</f>
        <v>0</v>
      </c>
      <c r="I568" s="13">
        <f>I569</f>
        <v>0</v>
      </c>
      <c r="J568" s="13">
        <f t="shared" si="39"/>
        <v>0</v>
      </c>
      <c r="K568" s="20"/>
    </row>
    <row r="569" spans="2:11" ht="24" hidden="1">
      <c r="B569" s="22" t="s">
        <v>145</v>
      </c>
      <c r="C569" s="11" t="s">
        <v>34</v>
      </c>
      <c r="D569" s="11" t="s">
        <v>71</v>
      </c>
      <c r="E569" s="12" t="s">
        <v>60</v>
      </c>
      <c r="F569" s="12" t="s">
        <v>658</v>
      </c>
      <c r="G569" s="11" t="s">
        <v>270</v>
      </c>
      <c r="H569" s="13">
        <v>0</v>
      </c>
      <c r="I569" s="13">
        <v>0</v>
      </c>
      <c r="J569" s="13">
        <f t="shared" si="39"/>
        <v>0</v>
      </c>
      <c r="K569" s="20"/>
    </row>
    <row r="570" spans="2:11" ht="24" customHeight="1">
      <c r="B570" s="22" t="s">
        <v>663</v>
      </c>
      <c r="C570" s="11" t="s">
        <v>34</v>
      </c>
      <c r="D570" s="11" t="s">
        <v>71</v>
      </c>
      <c r="E570" s="12" t="s">
        <v>60</v>
      </c>
      <c r="F570" s="12" t="s">
        <v>660</v>
      </c>
      <c r="G570" s="11"/>
      <c r="H570" s="13">
        <f>H571</f>
        <v>3714764</v>
      </c>
      <c r="I570" s="13">
        <f>I571</f>
        <v>1540000</v>
      </c>
      <c r="J570" s="13">
        <f t="shared" si="39"/>
        <v>5254764</v>
      </c>
      <c r="K570" s="20"/>
    </row>
    <row r="571" spans="2:11" ht="24">
      <c r="B571" s="22" t="s">
        <v>140</v>
      </c>
      <c r="C571" s="11" t="s">
        <v>34</v>
      </c>
      <c r="D571" s="11" t="s">
        <v>71</v>
      </c>
      <c r="E571" s="12" t="s">
        <v>60</v>
      </c>
      <c r="F571" s="12" t="s">
        <v>660</v>
      </c>
      <c r="G571" s="11" t="s">
        <v>254</v>
      </c>
      <c r="H571" s="13">
        <v>3714764</v>
      </c>
      <c r="I571" s="13">
        <v>1540000</v>
      </c>
      <c r="J571" s="13">
        <f t="shared" si="39"/>
        <v>5254764</v>
      </c>
      <c r="K571" s="20"/>
    </row>
    <row r="572" spans="2:11" ht="24" customHeight="1" hidden="1">
      <c r="B572" s="22" t="s">
        <v>664</v>
      </c>
      <c r="C572" s="11" t="s">
        <v>34</v>
      </c>
      <c r="D572" s="11" t="s">
        <v>71</v>
      </c>
      <c r="E572" s="12" t="s">
        <v>60</v>
      </c>
      <c r="F572" s="12" t="s">
        <v>661</v>
      </c>
      <c r="G572" s="11"/>
      <c r="H572" s="13">
        <f>H573</f>
        <v>0</v>
      </c>
      <c r="I572" s="13">
        <f>I573</f>
        <v>0</v>
      </c>
      <c r="J572" s="13">
        <f t="shared" si="39"/>
        <v>0</v>
      </c>
      <c r="K572" s="20"/>
    </row>
    <row r="573" spans="2:11" ht="24" hidden="1">
      <c r="B573" s="22" t="s">
        <v>145</v>
      </c>
      <c r="C573" s="11" t="s">
        <v>34</v>
      </c>
      <c r="D573" s="11" t="s">
        <v>71</v>
      </c>
      <c r="E573" s="12" t="s">
        <v>60</v>
      </c>
      <c r="F573" s="12" t="s">
        <v>661</v>
      </c>
      <c r="G573" s="11" t="s">
        <v>270</v>
      </c>
      <c r="H573" s="13">
        <v>0</v>
      </c>
      <c r="I573" s="13">
        <v>0</v>
      </c>
      <c r="J573" s="13">
        <f t="shared" si="39"/>
        <v>0</v>
      </c>
      <c r="K573" s="20"/>
    </row>
    <row r="574" spans="2:11" ht="26.25" customHeight="1" hidden="1">
      <c r="B574" s="22" t="s">
        <v>679</v>
      </c>
      <c r="C574" s="11" t="s">
        <v>34</v>
      </c>
      <c r="D574" s="11" t="s">
        <v>71</v>
      </c>
      <c r="E574" s="12" t="s">
        <v>60</v>
      </c>
      <c r="F574" s="12" t="s">
        <v>662</v>
      </c>
      <c r="G574" s="11"/>
      <c r="H574" s="13">
        <f>H575</f>
        <v>0</v>
      </c>
      <c r="I574" s="13">
        <f>I575</f>
        <v>0</v>
      </c>
      <c r="J574" s="13">
        <f t="shared" si="39"/>
        <v>0</v>
      </c>
      <c r="K574" s="20"/>
    </row>
    <row r="575" spans="2:11" ht="24" hidden="1">
      <c r="B575" s="22" t="s">
        <v>145</v>
      </c>
      <c r="C575" s="11" t="s">
        <v>34</v>
      </c>
      <c r="D575" s="11" t="s">
        <v>71</v>
      </c>
      <c r="E575" s="12" t="s">
        <v>60</v>
      </c>
      <c r="F575" s="12" t="s">
        <v>662</v>
      </c>
      <c r="G575" s="11" t="s">
        <v>270</v>
      </c>
      <c r="H575" s="13">
        <v>0</v>
      </c>
      <c r="I575" s="13">
        <v>0</v>
      </c>
      <c r="J575" s="13">
        <f t="shared" si="39"/>
        <v>0</v>
      </c>
      <c r="K575" s="20"/>
    </row>
    <row r="576" spans="2:11" ht="49.5" customHeight="1" hidden="1">
      <c r="B576" s="22" t="s">
        <v>324</v>
      </c>
      <c r="C576" s="11" t="s">
        <v>34</v>
      </c>
      <c r="D576" s="11" t="s">
        <v>71</v>
      </c>
      <c r="E576" s="12" t="s">
        <v>60</v>
      </c>
      <c r="F576" s="12" t="s">
        <v>703</v>
      </c>
      <c r="G576" s="11"/>
      <c r="H576" s="13">
        <f>H577</f>
        <v>0</v>
      </c>
      <c r="I576" s="13">
        <f>I577</f>
        <v>0</v>
      </c>
      <c r="J576" s="13">
        <f t="shared" si="39"/>
        <v>0</v>
      </c>
      <c r="K576" s="20"/>
    </row>
    <row r="577" spans="2:11" ht="24" hidden="1">
      <c r="B577" s="22" t="s">
        <v>145</v>
      </c>
      <c r="C577" s="11" t="s">
        <v>34</v>
      </c>
      <c r="D577" s="11" t="s">
        <v>71</v>
      </c>
      <c r="E577" s="12" t="s">
        <v>60</v>
      </c>
      <c r="F577" s="12" t="s">
        <v>703</v>
      </c>
      <c r="G577" s="11" t="s">
        <v>270</v>
      </c>
      <c r="H577" s="13">
        <v>0</v>
      </c>
      <c r="I577" s="13">
        <v>0</v>
      </c>
      <c r="J577" s="13">
        <f t="shared" si="39"/>
        <v>0</v>
      </c>
      <c r="K577" s="20"/>
    </row>
    <row r="578" spans="2:11" ht="26.25" hidden="1">
      <c r="B578" s="33" t="s">
        <v>771</v>
      </c>
      <c r="C578" s="11" t="s">
        <v>34</v>
      </c>
      <c r="D578" s="11" t="s">
        <v>71</v>
      </c>
      <c r="E578" s="12" t="s">
        <v>60</v>
      </c>
      <c r="F578" s="12" t="s">
        <v>772</v>
      </c>
      <c r="G578" s="11"/>
      <c r="H578" s="13">
        <f>H579</f>
        <v>0</v>
      </c>
      <c r="I578" s="13">
        <f>I579</f>
        <v>0</v>
      </c>
      <c r="J578" s="13">
        <f t="shared" si="39"/>
        <v>0</v>
      </c>
      <c r="K578" s="20"/>
    </row>
    <row r="579" spans="2:11" ht="26.25" hidden="1">
      <c r="B579" s="33" t="s">
        <v>145</v>
      </c>
      <c r="C579" s="11" t="s">
        <v>34</v>
      </c>
      <c r="D579" s="11" t="s">
        <v>71</v>
      </c>
      <c r="E579" s="12" t="s">
        <v>60</v>
      </c>
      <c r="F579" s="12" t="s">
        <v>772</v>
      </c>
      <c r="G579" s="11" t="s">
        <v>270</v>
      </c>
      <c r="H579" s="13">
        <v>0</v>
      </c>
      <c r="I579" s="13">
        <v>0</v>
      </c>
      <c r="J579" s="13">
        <f t="shared" si="39"/>
        <v>0</v>
      </c>
      <c r="K579" s="20"/>
    </row>
    <row r="580" spans="2:11" ht="25.5" customHeight="1">
      <c r="B580" s="22" t="s">
        <v>663</v>
      </c>
      <c r="C580" s="11" t="s">
        <v>34</v>
      </c>
      <c r="D580" s="11" t="s">
        <v>71</v>
      </c>
      <c r="E580" s="12" t="s">
        <v>60</v>
      </c>
      <c r="F580" s="12" t="s">
        <v>734</v>
      </c>
      <c r="G580" s="11"/>
      <c r="H580" s="13">
        <f>H581</f>
        <v>0</v>
      </c>
      <c r="I580" s="13">
        <f>I581</f>
        <v>1080041</v>
      </c>
      <c r="J580" s="13">
        <f t="shared" si="39"/>
        <v>1080041</v>
      </c>
      <c r="K580" s="20"/>
    </row>
    <row r="581" spans="2:11" ht="24">
      <c r="B581" s="22" t="s">
        <v>140</v>
      </c>
      <c r="C581" s="11" t="s">
        <v>34</v>
      </c>
      <c r="D581" s="11" t="s">
        <v>71</v>
      </c>
      <c r="E581" s="12" t="s">
        <v>60</v>
      </c>
      <c r="F581" s="12" t="s">
        <v>734</v>
      </c>
      <c r="G581" s="11" t="s">
        <v>254</v>
      </c>
      <c r="H581" s="13">
        <v>0</v>
      </c>
      <c r="I581" s="13">
        <v>1080041</v>
      </c>
      <c r="J581" s="13">
        <f t="shared" si="39"/>
        <v>1080041</v>
      </c>
      <c r="K581" s="20"/>
    </row>
    <row r="582" spans="2:11" ht="24" customHeight="1" hidden="1">
      <c r="B582" s="22" t="s">
        <v>659</v>
      </c>
      <c r="C582" s="11" t="s">
        <v>34</v>
      </c>
      <c r="D582" s="11" t="s">
        <v>71</v>
      </c>
      <c r="E582" s="12" t="s">
        <v>60</v>
      </c>
      <c r="F582" s="12" t="s">
        <v>681</v>
      </c>
      <c r="G582" s="11"/>
      <c r="H582" s="13">
        <f>H583</f>
        <v>0</v>
      </c>
      <c r="I582" s="13">
        <f>I583</f>
        <v>0</v>
      </c>
      <c r="J582" s="13">
        <f t="shared" si="39"/>
        <v>0</v>
      </c>
      <c r="K582" s="20"/>
    </row>
    <row r="583" spans="2:11" ht="24" hidden="1">
      <c r="B583" s="22" t="s">
        <v>145</v>
      </c>
      <c r="C583" s="11" t="s">
        <v>34</v>
      </c>
      <c r="D583" s="11" t="s">
        <v>71</v>
      </c>
      <c r="E583" s="12" t="s">
        <v>60</v>
      </c>
      <c r="F583" s="12" t="s">
        <v>681</v>
      </c>
      <c r="G583" s="11" t="s">
        <v>270</v>
      </c>
      <c r="H583" s="13">
        <v>0</v>
      </c>
      <c r="I583" s="13">
        <v>0</v>
      </c>
      <c r="J583" s="13">
        <f t="shared" si="39"/>
        <v>0</v>
      </c>
      <c r="K583" s="20"/>
    </row>
    <row r="584" spans="2:11" ht="24" customHeight="1" hidden="1">
      <c r="B584" s="22" t="s">
        <v>664</v>
      </c>
      <c r="C584" s="11" t="s">
        <v>34</v>
      </c>
      <c r="D584" s="11" t="s">
        <v>71</v>
      </c>
      <c r="E584" s="12" t="s">
        <v>60</v>
      </c>
      <c r="F584" s="12" t="s">
        <v>704</v>
      </c>
      <c r="G584" s="11"/>
      <c r="H584" s="13">
        <f>H585</f>
        <v>0</v>
      </c>
      <c r="I584" s="13">
        <f>I585</f>
        <v>0</v>
      </c>
      <c r="J584" s="13">
        <f t="shared" si="39"/>
        <v>0</v>
      </c>
      <c r="K584" s="20"/>
    </row>
    <row r="585" spans="2:11" ht="24" hidden="1">
      <c r="B585" s="22" t="s">
        <v>145</v>
      </c>
      <c r="C585" s="11" t="s">
        <v>34</v>
      </c>
      <c r="D585" s="11" t="s">
        <v>71</v>
      </c>
      <c r="E585" s="12" t="s">
        <v>60</v>
      </c>
      <c r="F585" s="12" t="s">
        <v>704</v>
      </c>
      <c r="G585" s="11" t="s">
        <v>270</v>
      </c>
      <c r="H585" s="13">
        <v>0</v>
      </c>
      <c r="I585" s="13">
        <v>0</v>
      </c>
      <c r="J585" s="13">
        <f t="shared" si="39"/>
        <v>0</v>
      </c>
      <c r="K585" s="20"/>
    </row>
    <row r="586" spans="2:11" ht="84" customHeight="1" hidden="1">
      <c r="B586" s="23" t="s">
        <v>567</v>
      </c>
      <c r="C586" s="11" t="s">
        <v>34</v>
      </c>
      <c r="D586" s="11" t="s">
        <v>71</v>
      </c>
      <c r="E586" s="12" t="s">
        <v>60</v>
      </c>
      <c r="F586" s="12" t="s">
        <v>506</v>
      </c>
      <c r="G586" s="11"/>
      <c r="H586" s="13">
        <f>H587</f>
        <v>0</v>
      </c>
      <c r="I586" s="13">
        <f>I587</f>
        <v>0</v>
      </c>
      <c r="J586" s="13">
        <f t="shared" si="39"/>
        <v>0</v>
      </c>
      <c r="K586" s="20"/>
    </row>
    <row r="587" spans="2:11" ht="24" hidden="1">
      <c r="B587" s="22" t="s">
        <v>145</v>
      </c>
      <c r="C587" s="11" t="s">
        <v>34</v>
      </c>
      <c r="D587" s="11" t="s">
        <v>71</v>
      </c>
      <c r="E587" s="12" t="s">
        <v>60</v>
      </c>
      <c r="F587" s="12" t="s">
        <v>506</v>
      </c>
      <c r="G587" s="11" t="s">
        <v>270</v>
      </c>
      <c r="H587" s="13">
        <v>0</v>
      </c>
      <c r="I587" s="13">
        <v>0</v>
      </c>
      <c r="J587" s="13">
        <f t="shared" si="39"/>
        <v>0</v>
      </c>
      <c r="K587" s="20"/>
    </row>
    <row r="588" spans="2:11" ht="77.25" customHeight="1" hidden="1">
      <c r="B588" s="23" t="s">
        <v>572</v>
      </c>
      <c r="C588" s="11" t="s">
        <v>34</v>
      </c>
      <c r="D588" s="11" t="s">
        <v>71</v>
      </c>
      <c r="E588" s="12" t="s">
        <v>60</v>
      </c>
      <c r="F588" s="12" t="s">
        <v>507</v>
      </c>
      <c r="G588" s="11"/>
      <c r="H588" s="13">
        <f>H589</f>
        <v>0</v>
      </c>
      <c r="I588" s="13">
        <f>I589</f>
        <v>0</v>
      </c>
      <c r="J588" s="13">
        <f t="shared" si="39"/>
        <v>0</v>
      </c>
      <c r="K588" s="20"/>
    </row>
    <row r="589" spans="2:11" ht="24" hidden="1">
      <c r="B589" s="22" t="s">
        <v>145</v>
      </c>
      <c r="C589" s="11" t="s">
        <v>34</v>
      </c>
      <c r="D589" s="11" t="s">
        <v>71</v>
      </c>
      <c r="E589" s="12" t="s">
        <v>60</v>
      </c>
      <c r="F589" s="12" t="s">
        <v>507</v>
      </c>
      <c r="G589" s="11" t="s">
        <v>270</v>
      </c>
      <c r="H589" s="13">
        <v>0</v>
      </c>
      <c r="I589" s="13">
        <v>0</v>
      </c>
      <c r="J589" s="13">
        <f t="shared" si="39"/>
        <v>0</v>
      </c>
      <c r="K589" s="20"/>
    </row>
    <row r="590" spans="2:11" ht="76.5" customHeight="1" hidden="1">
      <c r="B590" s="23" t="s">
        <v>573</v>
      </c>
      <c r="C590" s="11" t="s">
        <v>34</v>
      </c>
      <c r="D590" s="11" t="s">
        <v>71</v>
      </c>
      <c r="E590" s="11" t="s">
        <v>60</v>
      </c>
      <c r="F590" s="11" t="s">
        <v>534</v>
      </c>
      <c r="G590" s="11"/>
      <c r="H590" s="13">
        <f>H591</f>
        <v>0</v>
      </c>
      <c r="I590" s="13">
        <f>I591</f>
        <v>0</v>
      </c>
      <c r="J590" s="13">
        <f t="shared" si="39"/>
        <v>0</v>
      </c>
      <c r="K590" s="20"/>
    </row>
    <row r="591" spans="2:11" ht="24" hidden="1">
      <c r="B591" s="22" t="s">
        <v>145</v>
      </c>
      <c r="C591" s="11" t="s">
        <v>34</v>
      </c>
      <c r="D591" s="11" t="s">
        <v>71</v>
      </c>
      <c r="E591" s="11" t="s">
        <v>60</v>
      </c>
      <c r="F591" s="11" t="s">
        <v>534</v>
      </c>
      <c r="G591" s="11" t="s">
        <v>270</v>
      </c>
      <c r="H591" s="13">
        <v>0</v>
      </c>
      <c r="I591" s="13">
        <v>0</v>
      </c>
      <c r="J591" s="13">
        <f t="shared" si="39"/>
        <v>0</v>
      </c>
      <c r="K591" s="20"/>
    </row>
    <row r="592" spans="2:11" ht="29.25" customHeight="1">
      <c r="B592" s="22" t="s">
        <v>591</v>
      </c>
      <c r="C592" s="11" t="s">
        <v>34</v>
      </c>
      <c r="D592" s="11" t="s">
        <v>71</v>
      </c>
      <c r="E592" s="12" t="s">
        <v>60</v>
      </c>
      <c r="F592" s="12" t="s">
        <v>586</v>
      </c>
      <c r="G592" s="11"/>
      <c r="H592" s="13">
        <f>H593</f>
        <v>814932.68</v>
      </c>
      <c r="I592" s="13">
        <f>I593</f>
        <v>0</v>
      </c>
      <c r="J592" s="13">
        <f t="shared" si="39"/>
        <v>814932.68</v>
      </c>
      <c r="K592" s="20"/>
    </row>
    <row r="593" spans="2:11" ht="12.75" customHeight="1">
      <c r="B593" s="22" t="s">
        <v>588</v>
      </c>
      <c r="C593" s="11" t="s">
        <v>34</v>
      </c>
      <c r="D593" s="11" t="s">
        <v>71</v>
      </c>
      <c r="E593" s="12" t="s">
        <v>60</v>
      </c>
      <c r="F593" s="12" t="s">
        <v>585</v>
      </c>
      <c r="G593" s="11"/>
      <c r="H593" s="13">
        <f>H594+H597+H600</f>
        <v>814932.68</v>
      </c>
      <c r="I593" s="13">
        <f>I594+I597+I600</f>
        <v>0</v>
      </c>
      <c r="J593" s="13">
        <f t="shared" si="39"/>
        <v>814932.68</v>
      </c>
      <c r="K593" s="20"/>
    </row>
    <row r="594" spans="2:11" ht="24" customHeight="1">
      <c r="B594" s="22" t="s">
        <v>589</v>
      </c>
      <c r="C594" s="11" t="s">
        <v>34</v>
      </c>
      <c r="D594" s="11" t="s">
        <v>71</v>
      </c>
      <c r="E594" s="12" t="s">
        <v>60</v>
      </c>
      <c r="F594" s="12" t="s">
        <v>584</v>
      </c>
      <c r="G594" s="11"/>
      <c r="H594" s="13">
        <f>H595</f>
        <v>86000</v>
      </c>
      <c r="I594" s="13">
        <f>I595</f>
        <v>0</v>
      </c>
      <c r="J594" s="13">
        <f t="shared" si="39"/>
        <v>86000</v>
      </c>
      <c r="K594" s="20"/>
    </row>
    <row r="595" spans="2:11" ht="19.5" customHeight="1">
      <c r="B595" s="22" t="s">
        <v>938</v>
      </c>
      <c r="C595" s="11" t="s">
        <v>34</v>
      </c>
      <c r="D595" s="11" t="s">
        <v>71</v>
      </c>
      <c r="E595" s="12" t="s">
        <v>60</v>
      </c>
      <c r="F595" s="12" t="s">
        <v>937</v>
      </c>
      <c r="G595" s="11"/>
      <c r="H595" s="13">
        <f>H596</f>
        <v>86000</v>
      </c>
      <c r="I595" s="13">
        <f>I596</f>
        <v>0</v>
      </c>
      <c r="J595" s="13">
        <f t="shared" si="39"/>
        <v>86000</v>
      </c>
      <c r="K595" s="20"/>
    </row>
    <row r="596" spans="2:11" ht="24">
      <c r="B596" s="22" t="s">
        <v>140</v>
      </c>
      <c r="C596" s="11" t="s">
        <v>34</v>
      </c>
      <c r="D596" s="11" t="s">
        <v>71</v>
      </c>
      <c r="E596" s="12" t="s">
        <v>60</v>
      </c>
      <c r="F596" s="12" t="s">
        <v>937</v>
      </c>
      <c r="G596" s="11" t="s">
        <v>254</v>
      </c>
      <c r="H596" s="13">
        <v>86000</v>
      </c>
      <c r="I596" s="13">
        <v>0</v>
      </c>
      <c r="J596" s="13">
        <f t="shared" si="39"/>
        <v>86000</v>
      </c>
      <c r="K596" s="20"/>
    </row>
    <row r="597" spans="2:11" ht="24" customHeight="1">
      <c r="B597" s="22" t="s">
        <v>590</v>
      </c>
      <c r="C597" s="11" t="s">
        <v>34</v>
      </c>
      <c r="D597" s="11" t="s">
        <v>71</v>
      </c>
      <c r="E597" s="12" t="s">
        <v>60</v>
      </c>
      <c r="F597" s="12" t="s">
        <v>587</v>
      </c>
      <c r="G597" s="11"/>
      <c r="H597" s="13">
        <f>H598</f>
        <v>140350</v>
      </c>
      <c r="I597" s="13">
        <f>I598</f>
        <v>0</v>
      </c>
      <c r="J597" s="13">
        <f t="shared" si="39"/>
        <v>140350</v>
      </c>
      <c r="K597" s="20"/>
    </row>
    <row r="598" spans="2:11" ht="24" customHeight="1">
      <c r="B598" s="22" t="s">
        <v>939</v>
      </c>
      <c r="C598" s="11" t="s">
        <v>34</v>
      </c>
      <c r="D598" s="11" t="s">
        <v>71</v>
      </c>
      <c r="E598" s="12" t="s">
        <v>60</v>
      </c>
      <c r="F598" s="12" t="s">
        <v>940</v>
      </c>
      <c r="G598" s="11"/>
      <c r="H598" s="13">
        <f>H599</f>
        <v>140350</v>
      </c>
      <c r="I598" s="13">
        <f>I599</f>
        <v>0</v>
      </c>
      <c r="J598" s="13">
        <f t="shared" si="39"/>
        <v>140350</v>
      </c>
      <c r="K598" s="20"/>
    </row>
    <row r="599" spans="2:11" ht="24">
      <c r="B599" s="22" t="s">
        <v>140</v>
      </c>
      <c r="C599" s="11" t="s">
        <v>34</v>
      </c>
      <c r="D599" s="11" t="s">
        <v>71</v>
      </c>
      <c r="E599" s="12" t="s">
        <v>60</v>
      </c>
      <c r="F599" s="12" t="s">
        <v>940</v>
      </c>
      <c r="G599" s="11" t="s">
        <v>254</v>
      </c>
      <c r="H599" s="13">
        <v>140350</v>
      </c>
      <c r="I599" s="13">
        <v>0</v>
      </c>
      <c r="J599" s="13">
        <f t="shared" si="39"/>
        <v>140350</v>
      </c>
      <c r="K599" s="20"/>
    </row>
    <row r="600" spans="2:11" ht="27" customHeight="1">
      <c r="B600" s="22" t="s">
        <v>761</v>
      </c>
      <c r="C600" s="11" t="s">
        <v>34</v>
      </c>
      <c r="D600" s="11" t="s">
        <v>71</v>
      </c>
      <c r="E600" s="12" t="s">
        <v>60</v>
      </c>
      <c r="F600" s="12" t="s">
        <v>756</v>
      </c>
      <c r="G600" s="11"/>
      <c r="H600" s="13">
        <f>H601+H603</f>
        <v>588582.68</v>
      </c>
      <c r="I600" s="13">
        <f>I601+I603</f>
        <v>0</v>
      </c>
      <c r="J600" s="13">
        <f t="shared" si="39"/>
        <v>588582.68</v>
      </c>
      <c r="K600" s="20"/>
    </row>
    <row r="601" spans="2:11" ht="26.25" customHeight="1">
      <c r="B601" s="22" t="s">
        <v>942</v>
      </c>
      <c r="C601" s="11" t="s">
        <v>34</v>
      </c>
      <c r="D601" s="11" t="s">
        <v>71</v>
      </c>
      <c r="E601" s="12" t="s">
        <v>60</v>
      </c>
      <c r="F601" s="12" t="s">
        <v>941</v>
      </c>
      <c r="G601" s="11"/>
      <c r="H601" s="13">
        <f>H602</f>
        <v>21582.68</v>
      </c>
      <c r="I601" s="13">
        <f>I602</f>
        <v>0</v>
      </c>
      <c r="J601" s="13">
        <f t="shared" si="39"/>
        <v>21582.68</v>
      </c>
      <c r="K601" s="20"/>
    </row>
    <row r="602" spans="2:11" ht="24">
      <c r="B602" s="22" t="s">
        <v>140</v>
      </c>
      <c r="C602" s="11" t="s">
        <v>34</v>
      </c>
      <c r="D602" s="11" t="s">
        <v>71</v>
      </c>
      <c r="E602" s="12" t="s">
        <v>60</v>
      </c>
      <c r="F602" s="12" t="s">
        <v>941</v>
      </c>
      <c r="G602" s="11" t="s">
        <v>254</v>
      </c>
      <c r="H602" s="13">
        <v>21582.68</v>
      </c>
      <c r="I602" s="13">
        <v>0</v>
      </c>
      <c r="J602" s="13">
        <f t="shared" si="39"/>
        <v>21582.68</v>
      </c>
      <c r="K602" s="20"/>
    </row>
    <row r="603" spans="2:11" ht="12.75">
      <c r="B603" s="22" t="s">
        <v>944</v>
      </c>
      <c r="C603" s="11" t="s">
        <v>34</v>
      </c>
      <c r="D603" s="11" t="s">
        <v>71</v>
      </c>
      <c r="E603" s="12" t="s">
        <v>60</v>
      </c>
      <c r="F603" s="12" t="s">
        <v>943</v>
      </c>
      <c r="G603" s="11"/>
      <c r="H603" s="13">
        <f>H604</f>
        <v>567000</v>
      </c>
      <c r="I603" s="13">
        <f>I604</f>
        <v>0</v>
      </c>
      <c r="J603" s="13">
        <f t="shared" si="39"/>
        <v>567000</v>
      </c>
      <c r="K603" s="20"/>
    </row>
    <row r="604" spans="2:11" ht="24">
      <c r="B604" s="22" t="s">
        <v>140</v>
      </c>
      <c r="C604" s="11" t="s">
        <v>34</v>
      </c>
      <c r="D604" s="11" t="s">
        <v>71</v>
      </c>
      <c r="E604" s="12" t="s">
        <v>60</v>
      </c>
      <c r="F604" s="12" t="s">
        <v>943</v>
      </c>
      <c r="G604" s="11" t="s">
        <v>254</v>
      </c>
      <c r="H604" s="13">
        <v>567000</v>
      </c>
      <c r="I604" s="13">
        <v>0</v>
      </c>
      <c r="J604" s="13">
        <f t="shared" si="39"/>
        <v>567000</v>
      </c>
      <c r="K604" s="20"/>
    </row>
    <row r="605" spans="2:11" ht="12.75" customHeight="1">
      <c r="B605" s="22" t="s">
        <v>30</v>
      </c>
      <c r="C605" s="11" t="s">
        <v>34</v>
      </c>
      <c r="D605" s="11" t="s">
        <v>71</v>
      </c>
      <c r="E605" s="12" t="s">
        <v>61</v>
      </c>
      <c r="F605" s="12"/>
      <c r="G605" s="11"/>
      <c r="H605" s="13">
        <f>H606+H619+H680+H693+H615</f>
        <v>362957033.46</v>
      </c>
      <c r="I605" s="13">
        <f>I606+I619+I680+I693+I615</f>
        <v>30455136.470000003</v>
      </c>
      <c r="J605" s="13">
        <f t="shared" si="39"/>
        <v>393412169.93</v>
      </c>
      <c r="K605" s="20"/>
    </row>
    <row r="606" spans="2:11" ht="39.75" customHeight="1">
      <c r="B606" s="22" t="s">
        <v>665</v>
      </c>
      <c r="C606" s="11" t="s">
        <v>34</v>
      </c>
      <c r="D606" s="11" t="s">
        <v>71</v>
      </c>
      <c r="E606" s="12" t="s">
        <v>61</v>
      </c>
      <c r="F606" s="12" t="s">
        <v>479</v>
      </c>
      <c r="G606" s="11"/>
      <c r="H606" s="13">
        <f>H607</f>
        <v>963600</v>
      </c>
      <c r="I606" s="13">
        <f>I607</f>
        <v>4944278.78</v>
      </c>
      <c r="J606" s="13">
        <f t="shared" si="39"/>
        <v>5907878.78</v>
      </c>
      <c r="K606" s="20"/>
    </row>
    <row r="607" spans="2:11" ht="18.75" customHeight="1">
      <c r="B607" s="22" t="s">
        <v>559</v>
      </c>
      <c r="C607" s="11" t="s">
        <v>34</v>
      </c>
      <c r="D607" s="11" t="s">
        <v>71</v>
      </c>
      <c r="E607" s="12" t="s">
        <v>61</v>
      </c>
      <c r="F607" s="12" t="s">
        <v>478</v>
      </c>
      <c r="G607" s="11"/>
      <c r="H607" s="13">
        <f>H608</f>
        <v>963600</v>
      </c>
      <c r="I607" s="13">
        <f>I608</f>
        <v>4944278.78</v>
      </c>
      <c r="J607" s="13">
        <f t="shared" si="39"/>
        <v>5907878.78</v>
      </c>
      <c r="K607" s="20"/>
    </row>
    <row r="608" spans="2:11" ht="18.75" customHeight="1">
      <c r="B608" s="22" t="s">
        <v>560</v>
      </c>
      <c r="C608" s="11" t="s">
        <v>34</v>
      </c>
      <c r="D608" s="11" t="s">
        <v>71</v>
      </c>
      <c r="E608" s="12" t="s">
        <v>61</v>
      </c>
      <c r="F608" s="12" t="s">
        <v>127</v>
      </c>
      <c r="G608" s="11"/>
      <c r="H608" s="13">
        <f>H611+H609+H613</f>
        <v>963600</v>
      </c>
      <c r="I608" s="13">
        <f>I611+I609+I613</f>
        <v>4944278.78</v>
      </c>
      <c r="J608" s="13">
        <f t="shared" si="39"/>
        <v>5907878.78</v>
      </c>
      <c r="K608" s="20"/>
    </row>
    <row r="609" spans="2:11" ht="24.75" customHeight="1" hidden="1">
      <c r="B609" s="22" t="s">
        <v>453</v>
      </c>
      <c r="C609" s="11" t="s">
        <v>34</v>
      </c>
      <c r="D609" s="11" t="s">
        <v>71</v>
      </c>
      <c r="E609" s="12" t="s">
        <v>61</v>
      </c>
      <c r="F609" s="12" t="s">
        <v>127</v>
      </c>
      <c r="G609" s="11"/>
      <c r="H609" s="13">
        <f>H610</f>
        <v>0</v>
      </c>
      <c r="I609" s="13">
        <f>I610</f>
        <v>0</v>
      </c>
      <c r="J609" s="13">
        <f t="shared" si="39"/>
        <v>0</v>
      </c>
      <c r="K609" s="20"/>
    </row>
    <row r="610" spans="2:11" ht="24.75" customHeight="1" hidden="1">
      <c r="B610" s="22" t="s">
        <v>140</v>
      </c>
      <c r="C610" s="11" t="s">
        <v>34</v>
      </c>
      <c r="D610" s="11" t="s">
        <v>71</v>
      </c>
      <c r="E610" s="12" t="s">
        <v>61</v>
      </c>
      <c r="F610" s="12" t="s">
        <v>127</v>
      </c>
      <c r="G610" s="11" t="s">
        <v>254</v>
      </c>
      <c r="H610" s="13">
        <v>0</v>
      </c>
      <c r="I610" s="13">
        <v>0</v>
      </c>
      <c r="J610" s="13">
        <f t="shared" si="39"/>
        <v>0</v>
      </c>
      <c r="K610" s="20"/>
    </row>
    <row r="611" spans="2:11" ht="24" customHeight="1">
      <c r="B611" s="22" t="s">
        <v>666</v>
      </c>
      <c r="C611" s="11" t="s">
        <v>34</v>
      </c>
      <c r="D611" s="11" t="s">
        <v>71</v>
      </c>
      <c r="E611" s="12" t="s">
        <v>61</v>
      </c>
      <c r="F611" s="12" t="s">
        <v>99</v>
      </c>
      <c r="G611" s="11"/>
      <c r="H611" s="13">
        <f>H612</f>
        <v>963600</v>
      </c>
      <c r="I611" s="13">
        <f>I612</f>
        <v>257340</v>
      </c>
      <c r="J611" s="13">
        <f t="shared" si="39"/>
        <v>1220940</v>
      </c>
      <c r="K611" s="20"/>
    </row>
    <row r="612" spans="2:11" ht="24">
      <c r="B612" s="22" t="s">
        <v>140</v>
      </c>
      <c r="C612" s="11" t="s">
        <v>34</v>
      </c>
      <c r="D612" s="11" t="s">
        <v>71</v>
      </c>
      <c r="E612" s="12" t="s">
        <v>61</v>
      </c>
      <c r="F612" s="12" t="s">
        <v>99</v>
      </c>
      <c r="G612" s="11" t="s">
        <v>254</v>
      </c>
      <c r="H612" s="13">
        <v>963600</v>
      </c>
      <c r="I612" s="13">
        <v>257340</v>
      </c>
      <c r="J612" s="13">
        <f t="shared" si="39"/>
        <v>1220940</v>
      </c>
      <c r="K612" s="20"/>
    </row>
    <row r="613" spans="2:11" ht="12.75">
      <c r="B613" s="22" t="s">
        <v>666</v>
      </c>
      <c r="C613" s="11" t="s">
        <v>34</v>
      </c>
      <c r="D613" s="11" t="s">
        <v>71</v>
      </c>
      <c r="E613" s="12" t="s">
        <v>61</v>
      </c>
      <c r="F613" s="12" t="s">
        <v>979</v>
      </c>
      <c r="G613" s="11"/>
      <c r="H613" s="13">
        <f>H614</f>
        <v>0</v>
      </c>
      <c r="I613" s="13">
        <f>I614</f>
        <v>4686938.78</v>
      </c>
      <c r="J613" s="13">
        <f t="shared" si="39"/>
        <v>4686938.78</v>
      </c>
      <c r="K613" s="20"/>
    </row>
    <row r="614" spans="2:11" ht="24">
      <c r="B614" s="22" t="s">
        <v>140</v>
      </c>
      <c r="C614" s="11" t="s">
        <v>34</v>
      </c>
      <c r="D614" s="11" t="s">
        <v>71</v>
      </c>
      <c r="E614" s="12" t="s">
        <v>61</v>
      </c>
      <c r="F614" s="12" t="s">
        <v>979</v>
      </c>
      <c r="G614" s="11" t="s">
        <v>254</v>
      </c>
      <c r="H614" s="13">
        <v>0</v>
      </c>
      <c r="I614" s="13">
        <v>4686938.78</v>
      </c>
      <c r="J614" s="13">
        <f t="shared" si="39"/>
        <v>4686938.78</v>
      </c>
      <c r="K614" s="20"/>
    </row>
    <row r="615" spans="2:11" ht="24" customHeight="1" hidden="1">
      <c r="B615" s="22" t="s">
        <v>692</v>
      </c>
      <c r="C615" s="11" t="s">
        <v>34</v>
      </c>
      <c r="D615" s="11" t="s">
        <v>71</v>
      </c>
      <c r="E615" s="12" t="s">
        <v>61</v>
      </c>
      <c r="F615" s="12" t="s">
        <v>686</v>
      </c>
      <c r="G615" s="11"/>
      <c r="H615" s="13">
        <f aca="true" t="shared" si="40" ref="H615:I617">H616</f>
        <v>0</v>
      </c>
      <c r="I615" s="13">
        <f t="shared" si="40"/>
        <v>0</v>
      </c>
      <c r="J615" s="13">
        <f t="shared" si="39"/>
        <v>0</v>
      </c>
      <c r="K615" s="20"/>
    </row>
    <row r="616" spans="2:11" ht="12.75" customHeight="1" hidden="1">
      <c r="B616" s="22" t="s">
        <v>693</v>
      </c>
      <c r="C616" s="11" t="s">
        <v>34</v>
      </c>
      <c r="D616" s="11" t="s">
        <v>71</v>
      </c>
      <c r="E616" s="12" t="s">
        <v>61</v>
      </c>
      <c r="F616" s="12" t="s">
        <v>687</v>
      </c>
      <c r="G616" s="11"/>
      <c r="H616" s="13">
        <f t="shared" si="40"/>
        <v>0</v>
      </c>
      <c r="I616" s="13">
        <f t="shared" si="40"/>
        <v>0</v>
      </c>
      <c r="J616" s="13">
        <f t="shared" si="39"/>
        <v>0</v>
      </c>
      <c r="K616" s="20"/>
    </row>
    <row r="617" spans="2:11" ht="23.25" customHeight="1" hidden="1">
      <c r="B617" s="22" t="s">
        <v>694</v>
      </c>
      <c r="C617" s="11" t="s">
        <v>34</v>
      </c>
      <c r="D617" s="11" t="s">
        <v>71</v>
      </c>
      <c r="E617" s="12" t="s">
        <v>61</v>
      </c>
      <c r="F617" s="12" t="s">
        <v>123</v>
      </c>
      <c r="G617" s="11"/>
      <c r="H617" s="13">
        <f t="shared" si="40"/>
        <v>0</v>
      </c>
      <c r="I617" s="13">
        <f t="shared" si="40"/>
        <v>0</v>
      </c>
      <c r="J617" s="13">
        <f t="shared" si="39"/>
        <v>0</v>
      </c>
      <c r="K617" s="20"/>
    </row>
    <row r="618" spans="2:11" ht="24" hidden="1">
      <c r="B618" s="22" t="s">
        <v>140</v>
      </c>
      <c r="C618" s="11" t="s">
        <v>34</v>
      </c>
      <c r="D618" s="11" t="s">
        <v>71</v>
      </c>
      <c r="E618" s="12" t="s">
        <v>61</v>
      </c>
      <c r="F618" s="12" t="s">
        <v>123</v>
      </c>
      <c r="G618" s="11" t="s">
        <v>254</v>
      </c>
      <c r="H618" s="13">
        <v>0</v>
      </c>
      <c r="I618" s="13">
        <v>0</v>
      </c>
      <c r="J618" s="13">
        <f t="shared" si="39"/>
        <v>0</v>
      </c>
      <c r="K618" s="20"/>
    </row>
    <row r="619" spans="2:11" ht="24" customHeight="1">
      <c r="B619" s="22" t="s">
        <v>428</v>
      </c>
      <c r="C619" s="11" t="s">
        <v>34</v>
      </c>
      <c r="D619" s="11" t="s">
        <v>71</v>
      </c>
      <c r="E619" s="12" t="s">
        <v>61</v>
      </c>
      <c r="F619" s="12" t="s">
        <v>346</v>
      </c>
      <c r="G619" s="11"/>
      <c r="H619" s="13">
        <f>H620</f>
        <v>359552268.09999996</v>
      </c>
      <c r="I619" s="13">
        <f>I620</f>
        <v>25510857.69</v>
      </c>
      <c r="J619" s="13">
        <f aca="true" t="shared" si="41" ref="J619:J684">H619+I619</f>
        <v>385063125.78999996</v>
      </c>
      <c r="K619" s="20"/>
    </row>
    <row r="620" spans="2:11" ht="12.75" customHeight="1">
      <c r="B620" s="22" t="s">
        <v>429</v>
      </c>
      <c r="C620" s="11" t="s">
        <v>34</v>
      </c>
      <c r="D620" s="11" t="s">
        <v>71</v>
      </c>
      <c r="E620" s="12" t="s">
        <v>61</v>
      </c>
      <c r="F620" s="12" t="s">
        <v>341</v>
      </c>
      <c r="G620" s="11"/>
      <c r="H620" s="13">
        <f>H621+H648+H669+H676</f>
        <v>359552268.09999996</v>
      </c>
      <c r="I620" s="13">
        <f>I621+I648+I669+I676</f>
        <v>25510857.69</v>
      </c>
      <c r="J620" s="13">
        <f t="shared" si="41"/>
        <v>385063125.78999996</v>
      </c>
      <c r="K620" s="20"/>
    </row>
    <row r="621" spans="2:11" ht="24" customHeight="1">
      <c r="B621" s="22" t="s">
        <v>452</v>
      </c>
      <c r="C621" s="11" t="s">
        <v>34</v>
      </c>
      <c r="D621" s="11" t="s">
        <v>71</v>
      </c>
      <c r="E621" s="12" t="s">
        <v>61</v>
      </c>
      <c r="F621" s="12" t="s">
        <v>373</v>
      </c>
      <c r="G621" s="11"/>
      <c r="H621" s="13">
        <f>H622+H626+H630+H636+H638+H642+H634+H624+H644+H628+H646+H640+H632</f>
        <v>349106108.65</v>
      </c>
      <c r="I621" s="13">
        <f>I622+I626+I630+I636+I638+I642+I634+I624+I644+I628+I646+I640+I632</f>
        <v>3959446.59</v>
      </c>
      <c r="J621" s="13">
        <f t="shared" si="41"/>
        <v>353065555.23999995</v>
      </c>
      <c r="K621" s="20"/>
    </row>
    <row r="622" spans="2:11" ht="24" customHeight="1">
      <c r="B622" s="22" t="s">
        <v>453</v>
      </c>
      <c r="C622" s="11" t="s">
        <v>34</v>
      </c>
      <c r="D622" s="11" t="s">
        <v>71</v>
      </c>
      <c r="E622" s="12" t="s">
        <v>61</v>
      </c>
      <c r="F622" s="12" t="s">
        <v>374</v>
      </c>
      <c r="G622" s="11"/>
      <c r="H622" s="13">
        <f>H623</f>
        <v>70081932.26</v>
      </c>
      <c r="I622" s="13">
        <f>I623</f>
        <v>1978485.37</v>
      </c>
      <c r="J622" s="13">
        <f t="shared" si="41"/>
        <v>72060417.63000001</v>
      </c>
      <c r="K622" s="20"/>
    </row>
    <row r="623" spans="2:11" ht="24">
      <c r="B623" s="22" t="s">
        <v>140</v>
      </c>
      <c r="C623" s="11" t="s">
        <v>34</v>
      </c>
      <c r="D623" s="11" t="s">
        <v>71</v>
      </c>
      <c r="E623" s="12" t="s">
        <v>61</v>
      </c>
      <c r="F623" s="12" t="s">
        <v>374</v>
      </c>
      <c r="G623" s="11" t="s">
        <v>254</v>
      </c>
      <c r="H623" s="13">
        <v>70081932.26</v>
      </c>
      <c r="I623" s="13">
        <f>1518061.37+460424</f>
        <v>1978485.37</v>
      </c>
      <c r="J623" s="13">
        <f t="shared" si="41"/>
        <v>72060417.63000001</v>
      </c>
      <c r="K623" s="20"/>
    </row>
    <row r="624" spans="2:11" ht="24" customHeight="1" hidden="1">
      <c r="B624" s="22" t="s">
        <v>773</v>
      </c>
      <c r="C624" s="11" t="s">
        <v>34</v>
      </c>
      <c r="D624" s="11" t="s">
        <v>71</v>
      </c>
      <c r="E624" s="12" t="s">
        <v>61</v>
      </c>
      <c r="F624" s="12" t="s">
        <v>782</v>
      </c>
      <c r="G624" s="11"/>
      <c r="H624" s="13">
        <f>H625</f>
        <v>0</v>
      </c>
      <c r="I624" s="13">
        <f>I625</f>
        <v>0</v>
      </c>
      <c r="J624" s="13">
        <f t="shared" si="41"/>
        <v>0</v>
      </c>
      <c r="K624" s="20"/>
    </row>
    <row r="625" spans="2:11" ht="24" hidden="1">
      <c r="B625" s="22" t="s">
        <v>140</v>
      </c>
      <c r="C625" s="11" t="s">
        <v>34</v>
      </c>
      <c r="D625" s="11" t="s">
        <v>71</v>
      </c>
      <c r="E625" s="12" t="s">
        <v>61</v>
      </c>
      <c r="F625" s="12" t="s">
        <v>782</v>
      </c>
      <c r="G625" s="11" t="s">
        <v>254</v>
      </c>
      <c r="H625" s="13">
        <v>0</v>
      </c>
      <c r="I625" s="13">
        <v>0</v>
      </c>
      <c r="J625" s="13">
        <f t="shared" si="41"/>
        <v>0</v>
      </c>
      <c r="K625" s="20"/>
    </row>
    <row r="626" spans="2:11" ht="24" customHeight="1">
      <c r="B626" s="22" t="s">
        <v>318</v>
      </c>
      <c r="C626" s="11" t="s">
        <v>34</v>
      </c>
      <c r="D626" s="11" t="s">
        <v>71</v>
      </c>
      <c r="E626" s="12" t="s">
        <v>61</v>
      </c>
      <c r="F626" s="12" t="s">
        <v>375</v>
      </c>
      <c r="G626" s="11"/>
      <c r="H626" s="13">
        <f>H627</f>
        <v>3000000</v>
      </c>
      <c r="I626" s="13">
        <f>I627</f>
        <v>0</v>
      </c>
      <c r="J626" s="13">
        <f t="shared" si="41"/>
        <v>3000000</v>
      </c>
      <c r="K626" s="20"/>
    </row>
    <row r="627" spans="2:11" ht="24">
      <c r="B627" s="22" t="s">
        <v>140</v>
      </c>
      <c r="C627" s="11" t="s">
        <v>34</v>
      </c>
      <c r="D627" s="11" t="s">
        <v>71</v>
      </c>
      <c r="E627" s="12" t="s">
        <v>61</v>
      </c>
      <c r="F627" s="12" t="s">
        <v>375</v>
      </c>
      <c r="G627" s="11" t="s">
        <v>254</v>
      </c>
      <c r="H627" s="13">
        <v>3000000</v>
      </c>
      <c r="I627" s="13">
        <v>0</v>
      </c>
      <c r="J627" s="13">
        <f t="shared" si="41"/>
        <v>3000000</v>
      </c>
      <c r="K627" s="20"/>
    </row>
    <row r="628" spans="2:11" ht="12.75" customHeight="1" hidden="1">
      <c r="B628" s="22"/>
      <c r="C628" s="11" t="s">
        <v>34</v>
      </c>
      <c r="D628" s="11" t="s">
        <v>71</v>
      </c>
      <c r="E628" s="12" t="s">
        <v>61</v>
      </c>
      <c r="F628" s="12" t="s">
        <v>667</v>
      </c>
      <c r="G628" s="11"/>
      <c r="H628" s="13">
        <f>H629</f>
        <v>0</v>
      </c>
      <c r="I628" s="13">
        <f>I629</f>
        <v>0</v>
      </c>
      <c r="J628" s="13">
        <f t="shared" si="41"/>
        <v>0</v>
      </c>
      <c r="K628" s="20"/>
    </row>
    <row r="629" spans="2:11" ht="24" hidden="1">
      <c r="B629" s="22" t="s">
        <v>140</v>
      </c>
      <c r="C629" s="11" t="s">
        <v>34</v>
      </c>
      <c r="D629" s="11" t="s">
        <v>71</v>
      </c>
      <c r="E629" s="12" t="s">
        <v>61</v>
      </c>
      <c r="F629" s="12" t="s">
        <v>667</v>
      </c>
      <c r="G629" s="11" t="s">
        <v>254</v>
      </c>
      <c r="H629" s="13">
        <v>0</v>
      </c>
      <c r="I629" s="13">
        <v>0</v>
      </c>
      <c r="J629" s="13">
        <f t="shared" si="41"/>
        <v>0</v>
      </c>
      <c r="K629" s="20"/>
    </row>
    <row r="630" spans="2:11" ht="84" customHeight="1">
      <c r="B630" s="23" t="s">
        <v>451</v>
      </c>
      <c r="C630" s="11" t="s">
        <v>34</v>
      </c>
      <c r="D630" s="11" t="s">
        <v>71</v>
      </c>
      <c r="E630" s="12" t="s">
        <v>61</v>
      </c>
      <c r="F630" s="12" t="s">
        <v>376</v>
      </c>
      <c r="G630" s="11"/>
      <c r="H630" s="13">
        <f>H631</f>
        <v>178311033</v>
      </c>
      <c r="I630" s="13">
        <f>I631</f>
        <v>1417900</v>
      </c>
      <c r="J630" s="13">
        <f t="shared" si="41"/>
        <v>179728933</v>
      </c>
      <c r="K630" s="20"/>
    </row>
    <row r="631" spans="2:11" ht="24">
      <c r="B631" s="22" t="s">
        <v>140</v>
      </c>
      <c r="C631" s="11" t="s">
        <v>34</v>
      </c>
      <c r="D631" s="11" t="s">
        <v>71</v>
      </c>
      <c r="E631" s="12" t="s">
        <v>61</v>
      </c>
      <c r="F631" s="12" t="s">
        <v>376</v>
      </c>
      <c r="G631" s="11" t="s">
        <v>254</v>
      </c>
      <c r="H631" s="13">
        <v>178311033</v>
      </c>
      <c r="I631" s="13">
        <v>1417900</v>
      </c>
      <c r="J631" s="13">
        <f t="shared" si="41"/>
        <v>179728933</v>
      </c>
      <c r="K631" s="20"/>
    </row>
    <row r="632" spans="2:11" ht="39">
      <c r="B632" s="32" t="s">
        <v>804</v>
      </c>
      <c r="C632" s="11" t="s">
        <v>34</v>
      </c>
      <c r="D632" s="11" t="s">
        <v>71</v>
      </c>
      <c r="E632" s="12" t="s">
        <v>61</v>
      </c>
      <c r="F632" s="12" t="s">
        <v>908</v>
      </c>
      <c r="G632" s="11"/>
      <c r="H632" s="13">
        <f>H633</f>
        <v>25000000</v>
      </c>
      <c r="I632" s="13">
        <f>I633</f>
        <v>0</v>
      </c>
      <c r="J632" s="13">
        <f t="shared" si="41"/>
        <v>25000000</v>
      </c>
      <c r="K632" s="20"/>
    </row>
    <row r="633" spans="2:11" ht="39">
      <c r="B633" s="32" t="s">
        <v>140</v>
      </c>
      <c r="C633" s="11" t="s">
        <v>34</v>
      </c>
      <c r="D633" s="11" t="s">
        <v>71</v>
      </c>
      <c r="E633" s="12" t="s">
        <v>61</v>
      </c>
      <c r="F633" s="12" t="s">
        <v>908</v>
      </c>
      <c r="G633" s="11" t="s">
        <v>254</v>
      </c>
      <c r="H633" s="13">
        <v>25000000</v>
      </c>
      <c r="I633" s="13">
        <v>0</v>
      </c>
      <c r="J633" s="13">
        <f t="shared" si="41"/>
        <v>25000000</v>
      </c>
      <c r="K633" s="20"/>
    </row>
    <row r="634" spans="2:11" ht="24" customHeight="1">
      <c r="B634" s="22" t="s">
        <v>668</v>
      </c>
      <c r="C634" s="11" t="s">
        <v>34</v>
      </c>
      <c r="D634" s="11" t="s">
        <v>71</v>
      </c>
      <c r="E634" s="12" t="s">
        <v>61</v>
      </c>
      <c r="F634" s="12" t="s">
        <v>667</v>
      </c>
      <c r="G634" s="11"/>
      <c r="H634" s="13">
        <f>H635</f>
        <v>0</v>
      </c>
      <c r="I634" s="13">
        <f>I635</f>
        <v>563061.22</v>
      </c>
      <c r="J634" s="13">
        <f t="shared" si="41"/>
        <v>563061.22</v>
      </c>
      <c r="K634" s="20"/>
    </row>
    <row r="635" spans="2:11" ht="24">
      <c r="B635" s="22" t="s">
        <v>140</v>
      </c>
      <c r="C635" s="11" t="s">
        <v>34</v>
      </c>
      <c r="D635" s="11" t="s">
        <v>71</v>
      </c>
      <c r="E635" s="12" t="s">
        <v>61</v>
      </c>
      <c r="F635" s="12" t="s">
        <v>667</v>
      </c>
      <c r="G635" s="11" t="s">
        <v>254</v>
      </c>
      <c r="H635" s="13">
        <v>0</v>
      </c>
      <c r="I635" s="13">
        <v>563061.22</v>
      </c>
      <c r="J635" s="13">
        <f t="shared" si="41"/>
        <v>563061.22</v>
      </c>
      <c r="K635" s="20"/>
    </row>
    <row r="636" spans="2:11" ht="36" customHeight="1" hidden="1">
      <c r="B636" s="22" t="s">
        <v>312</v>
      </c>
      <c r="C636" s="11" t="s">
        <v>34</v>
      </c>
      <c r="D636" s="11" t="s">
        <v>71</v>
      </c>
      <c r="E636" s="12" t="s">
        <v>61</v>
      </c>
      <c r="F636" s="12" t="s">
        <v>378</v>
      </c>
      <c r="G636" s="11"/>
      <c r="H636" s="13">
        <f>H637</f>
        <v>0</v>
      </c>
      <c r="I636" s="13">
        <f>I637</f>
        <v>0</v>
      </c>
      <c r="J636" s="13">
        <f t="shared" si="41"/>
        <v>0</v>
      </c>
      <c r="K636" s="20"/>
    </row>
    <row r="637" spans="2:11" ht="24" hidden="1">
      <c r="B637" s="22" t="s">
        <v>140</v>
      </c>
      <c r="C637" s="11" t="s">
        <v>34</v>
      </c>
      <c r="D637" s="11" t="s">
        <v>71</v>
      </c>
      <c r="E637" s="12" t="s">
        <v>61</v>
      </c>
      <c r="F637" s="12" t="s">
        <v>378</v>
      </c>
      <c r="G637" s="11" t="s">
        <v>254</v>
      </c>
      <c r="H637" s="13">
        <v>0</v>
      </c>
      <c r="I637" s="13">
        <v>0</v>
      </c>
      <c r="J637" s="13">
        <f t="shared" si="41"/>
        <v>0</v>
      </c>
      <c r="K637" s="20"/>
    </row>
    <row r="638" spans="2:11" ht="36" customHeight="1">
      <c r="B638" s="22" t="s">
        <v>311</v>
      </c>
      <c r="C638" s="11" t="s">
        <v>34</v>
      </c>
      <c r="D638" s="11" t="s">
        <v>71</v>
      </c>
      <c r="E638" s="12" t="s">
        <v>61</v>
      </c>
      <c r="F638" s="12" t="s">
        <v>377</v>
      </c>
      <c r="G638" s="11"/>
      <c r="H638" s="13">
        <f>H639</f>
        <v>1324286</v>
      </c>
      <c r="I638" s="13">
        <f>I639</f>
        <v>0</v>
      </c>
      <c r="J638" s="13">
        <f t="shared" si="41"/>
        <v>1324286</v>
      </c>
      <c r="K638" s="20"/>
    </row>
    <row r="639" spans="2:11" ht="24">
      <c r="B639" s="22" t="s">
        <v>140</v>
      </c>
      <c r="C639" s="11" t="s">
        <v>34</v>
      </c>
      <c r="D639" s="11" t="s">
        <v>71</v>
      </c>
      <c r="E639" s="12" t="s">
        <v>61</v>
      </c>
      <c r="F639" s="12" t="s">
        <v>377</v>
      </c>
      <c r="G639" s="11" t="s">
        <v>254</v>
      </c>
      <c r="H639" s="13">
        <v>1324286</v>
      </c>
      <c r="I639" s="13">
        <v>0</v>
      </c>
      <c r="J639" s="13">
        <f t="shared" si="41"/>
        <v>1324286</v>
      </c>
      <c r="K639" s="20"/>
    </row>
    <row r="640" spans="2:11" ht="24" customHeight="1">
      <c r="B640" s="22" t="s">
        <v>802</v>
      </c>
      <c r="C640" s="11" t="s">
        <v>34</v>
      </c>
      <c r="D640" s="11" t="s">
        <v>71</v>
      </c>
      <c r="E640" s="12" t="s">
        <v>61</v>
      </c>
      <c r="F640" s="12" t="s">
        <v>801</v>
      </c>
      <c r="G640" s="11"/>
      <c r="H640" s="13">
        <f>H641</f>
        <v>2105274.49</v>
      </c>
      <c r="I640" s="13">
        <f>I641</f>
        <v>0</v>
      </c>
      <c r="J640" s="13">
        <f t="shared" si="41"/>
        <v>2105274.49</v>
      </c>
      <c r="K640" s="20"/>
    </row>
    <row r="641" spans="2:11" ht="24">
      <c r="B641" s="22" t="s">
        <v>140</v>
      </c>
      <c r="C641" s="11" t="s">
        <v>34</v>
      </c>
      <c r="D641" s="11" t="s">
        <v>71</v>
      </c>
      <c r="E641" s="12" t="s">
        <v>61</v>
      </c>
      <c r="F641" s="12" t="s">
        <v>801</v>
      </c>
      <c r="G641" s="11" t="s">
        <v>254</v>
      </c>
      <c r="H641" s="13">
        <v>2105274.49</v>
      </c>
      <c r="I641" s="13">
        <v>0</v>
      </c>
      <c r="J641" s="13">
        <f t="shared" si="41"/>
        <v>2105274.49</v>
      </c>
      <c r="K641" s="20"/>
    </row>
    <row r="642" spans="2:11" ht="36" customHeight="1">
      <c r="B642" s="22" t="s">
        <v>564</v>
      </c>
      <c r="C642" s="11" t="s">
        <v>34</v>
      </c>
      <c r="D642" s="11" t="s">
        <v>71</v>
      </c>
      <c r="E642" s="12" t="s">
        <v>61</v>
      </c>
      <c r="F642" s="12" t="s">
        <v>510</v>
      </c>
      <c r="G642" s="11"/>
      <c r="H642" s="13">
        <f>H643</f>
        <v>52840950.14</v>
      </c>
      <c r="I642" s="13">
        <f>I643</f>
        <v>0</v>
      </c>
      <c r="J642" s="13">
        <f t="shared" si="41"/>
        <v>52840950.14</v>
      </c>
      <c r="K642" s="20"/>
    </row>
    <row r="643" spans="2:11" ht="24">
      <c r="B643" s="22" t="s">
        <v>140</v>
      </c>
      <c r="C643" s="11" t="s">
        <v>34</v>
      </c>
      <c r="D643" s="11" t="s">
        <v>71</v>
      </c>
      <c r="E643" s="12" t="s">
        <v>61</v>
      </c>
      <c r="F643" s="12" t="s">
        <v>510</v>
      </c>
      <c r="G643" s="11" t="s">
        <v>254</v>
      </c>
      <c r="H643" s="13">
        <v>52840950.14</v>
      </c>
      <c r="I643" s="13">
        <v>0</v>
      </c>
      <c r="J643" s="13">
        <f t="shared" si="41"/>
        <v>52840950.14</v>
      </c>
      <c r="K643" s="20"/>
    </row>
    <row r="644" spans="2:11" ht="36" customHeight="1" hidden="1">
      <c r="B644" s="22" t="s">
        <v>804</v>
      </c>
      <c r="C644" s="11" t="s">
        <v>34</v>
      </c>
      <c r="D644" s="11" t="s">
        <v>71</v>
      </c>
      <c r="E644" s="12" t="s">
        <v>61</v>
      </c>
      <c r="F644" s="12" t="s">
        <v>803</v>
      </c>
      <c r="G644" s="11"/>
      <c r="H644" s="13">
        <f>H645</f>
        <v>0</v>
      </c>
      <c r="I644" s="13">
        <f>I645</f>
        <v>0</v>
      </c>
      <c r="J644" s="13">
        <f t="shared" si="41"/>
        <v>0</v>
      </c>
      <c r="K644" s="20"/>
    </row>
    <row r="645" spans="2:11" ht="24" hidden="1">
      <c r="B645" s="22" t="s">
        <v>140</v>
      </c>
      <c r="C645" s="11" t="s">
        <v>34</v>
      </c>
      <c r="D645" s="11" t="s">
        <v>71</v>
      </c>
      <c r="E645" s="12" t="s">
        <v>61</v>
      </c>
      <c r="F645" s="12" t="s">
        <v>803</v>
      </c>
      <c r="G645" s="11" t="s">
        <v>254</v>
      </c>
      <c r="H645" s="13">
        <v>0</v>
      </c>
      <c r="I645" s="13">
        <v>0</v>
      </c>
      <c r="J645" s="13">
        <f t="shared" si="41"/>
        <v>0</v>
      </c>
      <c r="K645" s="20"/>
    </row>
    <row r="646" spans="2:11" ht="48" customHeight="1">
      <c r="B646" s="22" t="s">
        <v>810</v>
      </c>
      <c r="C646" s="11" t="s">
        <v>34</v>
      </c>
      <c r="D646" s="11" t="s">
        <v>71</v>
      </c>
      <c r="E646" s="12" t="s">
        <v>61</v>
      </c>
      <c r="F646" s="12" t="s">
        <v>809</v>
      </c>
      <c r="G646" s="11"/>
      <c r="H646" s="13">
        <f>H647</f>
        <v>16442632.76</v>
      </c>
      <c r="I646" s="13">
        <f>I647</f>
        <v>0</v>
      </c>
      <c r="J646" s="13">
        <f t="shared" si="41"/>
        <v>16442632.76</v>
      </c>
      <c r="K646" s="20"/>
    </row>
    <row r="647" spans="2:11" ht="24">
      <c r="B647" s="22" t="s">
        <v>140</v>
      </c>
      <c r="C647" s="11" t="s">
        <v>34</v>
      </c>
      <c r="D647" s="11" t="s">
        <v>71</v>
      </c>
      <c r="E647" s="12" t="s">
        <v>61</v>
      </c>
      <c r="F647" s="12" t="s">
        <v>809</v>
      </c>
      <c r="G647" s="11" t="s">
        <v>254</v>
      </c>
      <c r="H647" s="13">
        <v>16442632.76</v>
      </c>
      <c r="I647" s="13">
        <v>0</v>
      </c>
      <c r="J647" s="13">
        <f t="shared" si="41"/>
        <v>16442632.76</v>
      </c>
      <c r="K647" s="20"/>
    </row>
    <row r="648" spans="2:11" ht="32.25" customHeight="1">
      <c r="B648" s="22" t="s">
        <v>431</v>
      </c>
      <c r="C648" s="11" t="s">
        <v>34</v>
      </c>
      <c r="D648" s="11" t="s">
        <v>71</v>
      </c>
      <c r="E648" s="12" t="s">
        <v>61</v>
      </c>
      <c r="F648" s="12" t="s">
        <v>430</v>
      </c>
      <c r="G648" s="11"/>
      <c r="H648" s="13">
        <f>H659+H663+H667+H650+H652+H656+H654+H661+H665</f>
        <v>8249632.0200000005</v>
      </c>
      <c r="I648" s="13">
        <f>I659+I663+I667+I650+I652+I656+I654+I661+I665</f>
        <v>21653451.91</v>
      </c>
      <c r="J648" s="13">
        <f t="shared" si="41"/>
        <v>29903083.93</v>
      </c>
      <c r="K648" s="20"/>
    </row>
    <row r="649" spans="2:11" ht="24" hidden="1">
      <c r="B649" s="22" t="s">
        <v>140</v>
      </c>
      <c r="C649" s="11" t="s">
        <v>34</v>
      </c>
      <c r="D649" s="11" t="s">
        <v>71</v>
      </c>
      <c r="E649" s="12" t="s">
        <v>61</v>
      </c>
      <c r="F649" s="12" t="s">
        <v>430</v>
      </c>
      <c r="G649" s="11" t="s">
        <v>254</v>
      </c>
      <c r="H649" s="13">
        <v>0</v>
      </c>
      <c r="I649" s="13">
        <v>0</v>
      </c>
      <c r="J649" s="13">
        <f t="shared" si="41"/>
        <v>0</v>
      </c>
      <c r="K649" s="20"/>
    </row>
    <row r="650" spans="2:11" ht="12.75">
      <c r="B650" s="22" t="s">
        <v>856</v>
      </c>
      <c r="C650" s="11" t="s">
        <v>34</v>
      </c>
      <c r="D650" s="11" t="s">
        <v>71</v>
      </c>
      <c r="E650" s="12" t="s">
        <v>61</v>
      </c>
      <c r="F650" s="12" t="s">
        <v>855</v>
      </c>
      <c r="G650" s="11"/>
      <c r="H650" s="13">
        <f>H651</f>
        <v>4289563.87</v>
      </c>
      <c r="I650" s="13">
        <f>I651</f>
        <v>82704.13</v>
      </c>
      <c r="J650" s="13">
        <f t="shared" si="41"/>
        <v>4372268</v>
      </c>
      <c r="K650" s="20"/>
    </row>
    <row r="651" spans="2:11" ht="24">
      <c r="B651" s="22" t="s">
        <v>140</v>
      </c>
      <c r="C651" s="11" t="s">
        <v>34</v>
      </c>
      <c r="D651" s="11" t="s">
        <v>71</v>
      </c>
      <c r="E651" s="12" t="s">
        <v>61</v>
      </c>
      <c r="F651" s="12" t="s">
        <v>855</v>
      </c>
      <c r="G651" s="11" t="s">
        <v>254</v>
      </c>
      <c r="H651" s="13">
        <v>4289563.87</v>
      </c>
      <c r="I651" s="13">
        <v>82704.13</v>
      </c>
      <c r="J651" s="13">
        <f t="shared" si="41"/>
        <v>4372268</v>
      </c>
      <c r="K651" s="20"/>
    </row>
    <row r="652" spans="2:11" ht="27.75" customHeight="1">
      <c r="B652" s="22" t="s">
        <v>787</v>
      </c>
      <c r="C652" s="11" t="s">
        <v>34</v>
      </c>
      <c r="D652" s="11" t="s">
        <v>71</v>
      </c>
      <c r="E652" s="12" t="s">
        <v>61</v>
      </c>
      <c r="F652" s="12" t="s">
        <v>786</v>
      </c>
      <c r="G652" s="11"/>
      <c r="H652" s="13">
        <f>H653</f>
        <v>563061.22</v>
      </c>
      <c r="I652" s="13">
        <f>I653</f>
        <v>-461020.41</v>
      </c>
      <c r="J652" s="13">
        <f t="shared" si="41"/>
        <v>102040.81</v>
      </c>
      <c r="K652" s="20"/>
    </row>
    <row r="653" spans="2:11" ht="24">
      <c r="B653" s="22" t="s">
        <v>140</v>
      </c>
      <c r="C653" s="11" t="s">
        <v>34</v>
      </c>
      <c r="D653" s="11" t="s">
        <v>71</v>
      </c>
      <c r="E653" s="12" t="s">
        <v>61</v>
      </c>
      <c r="F653" s="12" t="s">
        <v>786</v>
      </c>
      <c r="G653" s="11" t="s">
        <v>254</v>
      </c>
      <c r="H653" s="13">
        <v>563061.22</v>
      </c>
      <c r="I653" s="13">
        <v>-461020.41</v>
      </c>
      <c r="J653" s="13">
        <f t="shared" si="41"/>
        <v>102040.81</v>
      </c>
      <c r="K653" s="20"/>
    </row>
    <row r="654" spans="2:11" ht="48" hidden="1">
      <c r="B654" s="22" t="s">
        <v>766</v>
      </c>
      <c r="C654" s="11" t="s">
        <v>34</v>
      </c>
      <c r="D654" s="11" t="s">
        <v>71</v>
      </c>
      <c r="E654" s="12" t="s">
        <v>61</v>
      </c>
      <c r="F654" s="12" t="s">
        <v>765</v>
      </c>
      <c r="G654" s="11"/>
      <c r="H654" s="13">
        <f>H655</f>
        <v>0</v>
      </c>
      <c r="I654" s="13">
        <f>I655</f>
        <v>0</v>
      </c>
      <c r="J654" s="13">
        <f t="shared" si="41"/>
        <v>0</v>
      </c>
      <c r="K654" s="20"/>
    </row>
    <row r="655" spans="2:11" ht="24" hidden="1">
      <c r="B655" s="22" t="s">
        <v>140</v>
      </c>
      <c r="C655" s="11" t="s">
        <v>34</v>
      </c>
      <c r="D655" s="11" t="s">
        <v>71</v>
      </c>
      <c r="E655" s="12" t="s">
        <v>61</v>
      </c>
      <c r="F655" s="12" t="s">
        <v>765</v>
      </c>
      <c r="G655" s="11" t="s">
        <v>254</v>
      </c>
      <c r="H655" s="13">
        <v>0</v>
      </c>
      <c r="I655" s="13">
        <v>0</v>
      </c>
      <c r="J655" s="13">
        <f t="shared" si="41"/>
        <v>0</v>
      </c>
      <c r="K655" s="20"/>
    </row>
    <row r="656" spans="2:11" ht="24.75" customHeight="1" hidden="1">
      <c r="B656" s="22" t="s">
        <v>764</v>
      </c>
      <c r="C656" s="11" t="s">
        <v>34</v>
      </c>
      <c r="D656" s="11" t="s">
        <v>71</v>
      </c>
      <c r="E656" s="12" t="s">
        <v>61</v>
      </c>
      <c r="F656" s="12" t="s">
        <v>760</v>
      </c>
      <c r="G656" s="11"/>
      <c r="H656" s="13">
        <f>H658+H657</f>
        <v>0</v>
      </c>
      <c r="I656" s="13">
        <f>I658+I657</f>
        <v>0</v>
      </c>
      <c r="J656" s="13">
        <f t="shared" si="41"/>
        <v>0</v>
      </c>
      <c r="K656" s="20"/>
    </row>
    <row r="657" spans="2:11" ht="24" hidden="1">
      <c r="B657" s="22" t="s">
        <v>145</v>
      </c>
      <c r="C657" s="11" t="s">
        <v>34</v>
      </c>
      <c r="D657" s="11" t="s">
        <v>71</v>
      </c>
      <c r="E657" s="12" t="s">
        <v>61</v>
      </c>
      <c r="F657" s="12" t="s">
        <v>760</v>
      </c>
      <c r="G657" s="11" t="s">
        <v>270</v>
      </c>
      <c r="H657" s="13">
        <v>0</v>
      </c>
      <c r="I657" s="13">
        <v>0</v>
      </c>
      <c r="J657" s="13">
        <f t="shared" si="41"/>
        <v>0</v>
      </c>
      <c r="K657" s="20"/>
    </row>
    <row r="658" spans="2:11" ht="24" hidden="1">
      <c r="B658" s="22" t="s">
        <v>140</v>
      </c>
      <c r="C658" s="11" t="s">
        <v>34</v>
      </c>
      <c r="D658" s="11" t="s">
        <v>71</v>
      </c>
      <c r="E658" s="12" t="s">
        <v>61</v>
      </c>
      <c r="F658" s="12" t="s">
        <v>760</v>
      </c>
      <c r="G658" s="11" t="s">
        <v>254</v>
      </c>
      <c r="H658" s="13">
        <v>0</v>
      </c>
      <c r="I658" s="13">
        <v>0</v>
      </c>
      <c r="J658" s="13">
        <f t="shared" si="41"/>
        <v>0</v>
      </c>
      <c r="K658" s="20"/>
    </row>
    <row r="659" spans="2:11" ht="60" customHeight="1" hidden="1">
      <c r="B659" s="22" t="s">
        <v>568</v>
      </c>
      <c r="C659" s="11" t="s">
        <v>34</v>
      </c>
      <c r="D659" s="11" t="s">
        <v>71</v>
      </c>
      <c r="E659" s="12" t="s">
        <v>61</v>
      </c>
      <c r="F659" s="12" t="s">
        <v>512</v>
      </c>
      <c r="G659" s="11"/>
      <c r="H659" s="13">
        <f>H660</f>
        <v>0</v>
      </c>
      <c r="I659" s="13">
        <f>I660</f>
        <v>0</v>
      </c>
      <c r="J659" s="13">
        <f t="shared" si="41"/>
        <v>0</v>
      </c>
      <c r="K659" s="20"/>
    </row>
    <row r="660" spans="2:11" ht="24" hidden="1">
      <c r="B660" s="22" t="s">
        <v>145</v>
      </c>
      <c r="C660" s="11" t="s">
        <v>34</v>
      </c>
      <c r="D660" s="11" t="s">
        <v>71</v>
      </c>
      <c r="E660" s="12" t="s">
        <v>61</v>
      </c>
      <c r="F660" s="12" t="s">
        <v>512</v>
      </c>
      <c r="G660" s="11" t="s">
        <v>270</v>
      </c>
      <c r="H660" s="13">
        <v>0</v>
      </c>
      <c r="I660" s="13">
        <v>0</v>
      </c>
      <c r="J660" s="13">
        <f t="shared" si="41"/>
        <v>0</v>
      </c>
      <c r="K660" s="20"/>
    </row>
    <row r="661" spans="2:11" ht="36">
      <c r="B661" s="22" t="s">
        <v>963</v>
      </c>
      <c r="C661" s="11" t="s">
        <v>34</v>
      </c>
      <c r="D661" s="11" t="s">
        <v>71</v>
      </c>
      <c r="E661" s="12" t="s">
        <v>61</v>
      </c>
      <c r="F661" s="12" t="s">
        <v>962</v>
      </c>
      <c r="G661" s="11"/>
      <c r="H661" s="13">
        <f>H662</f>
        <v>397110</v>
      </c>
      <c r="I661" s="13">
        <f>I662</f>
        <v>-392300.79</v>
      </c>
      <c r="J661" s="13">
        <f t="shared" si="41"/>
        <v>4809.210000000021</v>
      </c>
      <c r="K661" s="20"/>
    </row>
    <row r="662" spans="2:11" ht="24">
      <c r="B662" s="22" t="s">
        <v>140</v>
      </c>
      <c r="C662" s="11" t="s">
        <v>34</v>
      </c>
      <c r="D662" s="11" t="s">
        <v>71</v>
      </c>
      <c r="E662" s="12" t="s">
        <v>61</v>
      </c>
      <c r="F662" s="12" t="s">
        <v>962</v>
      </c>
      <c r="G662" s="11" t="s">
        <v>254</v>
      </c>
      <c r="H662" s="13">
        <v>397110</v>
      </c>
      <c r="I662" s="13">
        <v>-392300.79</v>
      </c>
      <c r="J662" s="13">
        <f t="shared" si="41"/>
        <v>4809.210000000021</v>
      </c>
      <c r="K662" s="20"/>
    </row>
    <row r="663" spans="2:11" ht="36" customHeight="1">
      <c r="B663" s="22" t="s">
        <v>566</v>
      </c>
      <c r="C663" s="11" t="s">
        <v>34</v>
      </c>
      <c r="D663" s="11" t="s">
        <v>71</v>
      </c>
      <c r="E663" s="12" t="s">
        <v>61</v>
      </c>
      <c r="F663" s="12" t="s">
        <v>513</v>
      </c>
      <c r="G663" s="11"/>
      <c r="H663" s="13">
        <f>H664</f>
        <v>2999896.93</v>
      </c>
      <c r="I663" s="13">
        <f>I664</f>
        <v>797806.35</v>
      </c>
      <c r="J663" s="13">
        <f t="shared" si="41"/>
        <v>3797703.2800000003</v>
      </c>
      <c r="K663" s="20"/>
    </row>
    <row r="664" spans="2:11" ht="24">
      <c r="B664" s="22" t="s">
        <v>140</v>
      </c>
      <c r="C664" s="11" t="s">
        <v>34</v>
      </c>
      <c r="D664" s="11" t="s">
        <v>71</v>
      </c>
      <c r="E664" s="12" t="s">
        <v>61</v>
      </c>
      <c r="F664" s="12" t="s">
        <v>513</v>
      </c>
      <c r="G664" s="11" t="s">
        <v>254</v>
      </c>
      <c r="H664" s="13">
        <v>2999896.93</v>
      </c>
      <c r="I664" s="13">
        <v>797806.35</v>
      </c>
      <c r="J664" s="13">
        <f t="shared" si="41"/>
        <v>3797703.2800000003</v>
      </c>
      <c r="K664" s="20"/>
    </row>
    <row r="665" spans="2:11" ht="48">
      <c r="B665" s="22" t="s">
        <v>887</v>
      </c>
      <c r="C665" s="11" t="s">
        <v>34</v>
      </c>
      <c r="D665" s="11" t="s">
        <v>71</v>
      </c>
      <c r="E665" s="12" t="s">
        <v>61</v>
      </c>
      <c r="F665" s="12" t="s">
        <v>886</v>
      </c>
      <c r="G665" s="11"/>
      <c r="H665" s="13">
        <f>H666</f>
        <v>0</v>
      </c>
      <c r="I665" s="13">
        <f>I666</f>
        <v>21626262.63</v>
      </c>
      <c r="J665" s="13">
        <f t="shared" si="41"/>
        <v>21626262.63</v>
      </c>
      <c r="K665" s="20"/>
    </row>
    <row r="666" spans="2:11" ht="24">
      <c r="B666" s="22" t="s">
        <v>139</v>
      </c>
      <c r="C666" s="11" t="s">
        <v>34</v>
      </c>
      <c r="D666" s="11" t="s">
        <v>71</v>
      </c>
      <c r="E666" s="12" t="s">
        <v>61</v>
      </c>
      <c r="F666" s="12" t="s">
        <v>886</v>
      </c>
      <c r="G666" s="11" t="s">
        <v>253</v>
      </c>
      <c r="H666" s="13">
        <v>0</v>
      </c>
      <c r="I666" s="13">
        <v>21626262.63</v>
      </c>
      <c r="J666" s="13">
        <f t="shared" si="41"/>
        <v>21626262.63</v>
      </c>
      <c r="K666" s="20"/>
    </row>
    <row r="667" spans="2:11" ht="36" customHeight="1" hidden="1">
      <c r="B667" s="22" t="s">
        <v>670</v>
      </c>
      <c r="C667" s="11" t="s">
        <v>34</v>
      </c>
      <c r="D667" s="11" t="s">
        <v>71</v>
      </c>
      <c r="E667" s="12" t="s">
        <v>61</v>
      </c>
      <c r="F667" s="12" t="s">
        <v>669</v>
      </c>
      <c r="G667" s="11"/>
      <c r="H667" s="13">
        <f>H668</f>
        <v>0</v>
      </c>
      <c r="I667" s="13">
        <f>I668</f>
        <v>0</v>
      </c>
      <c r="J667" s="13">
        <f t="shared" si="41"/>
        <v>0</v>
      </c>
      <c r="K667" s="20"/>
    </row>
    <row r="668" spans="2:11" ht="24" hidden="1">
      <c r="B668" s="22" t="s">
        <v>140</v>
      </c>
      <c r="C668" s="11" t="s">
        <v>34</v>
      </c>
      <c r="D668" s="11" t="s">
        <v>71</v>
      </c>
      <c r="E668" s="12" t="s">
        <v>61</v>
      </c>
      <c r="F668" s="12" t="s">
        <v>669</v>
      </c>
      <c r="G668" s="11" t="s">
        <v>254</v>
      </c>
      <c r="H668" s="13">
        <v>0</v>
      </c>
      <c r="I668" s="13">
        <v>0</v>
      </c>
      <c r="J668" s="13">
        <f t="shared" si="41"/>
        <v>0</v>
      </c>
      <c r="K668" s="20"/>
    </row>
    <row r="669" spans="2:11" ht="24" customHeight="1">
      <c r="B669" s="22" t="s">
        <v>543</v>
      </c>
      <c r="C669" s="11" t="s">
        <v>34</v>
      </c>
      <c r="D669" s="11" t="s">
        <v>71</v>
      </c>
      <c r="E669" s="12" t="s">
        <v>61</v>
      </c>
      <c r="F669" s="12" t="s">
        <v>511</v>
      </c>
      <c r="G669" s="11"/>
      <c r="H669" s="13">
        <f>H670+H672+H674</f>
        <v>2196527.4299999997</v>
      </c>
      <c r="I669" s="13">
        <f>I670+I672+I674</f>
        <v>-102040.81</v>
      </c>
      <c r="J669" s="13">
        <f t="shared" si="41"/>
        <v>2094486.6199999996</v>
      </c>
      <c r="K669" s="20"/>
    </row>
    <row r="670" spans="2:11" ht="18" customHeight="1">
      <c r="B670" s="22" t="s">
        <v>894</v>
      </c>
      <c r="C670" s="11" t="s">
        <v>34</v>
      </c>
      <c r="D670" s="11" t="s">
        <v>71</v>
      </c>
      <c r="E670" s="12" t="s">
        <v>61</v>
      </c>
      <c r="F670" s="12" t="s">
        <v>893</v>
      </c>
      <c r="G670" s="11"/>
      <c r="H670" s="13">
        <f>H671</f>
        <v>668850</v>
      </c>
      <c r="I670" s="13">
        <f>I671</f>
        <v>0</v>
      </c>
      <c r="J670" s="13">
        <f t="shared" si="41"/>
        <v>668850</v>
      </c>
      <c r="K670" s="20"/>
    </row>
    <row r="671" spans="2:11" ht="24">
      <c r="B671" s="22" t="s">
        <v>140</v>
      </c>
      <c r="C671" s="11" t="s">
        <v>34</v>
      </c>
      <c r="D671" s="11" t="s">
        <v>71</v>
      </c>
      <c r="E671" s="12" t="s">
        <v>61</v>
      </c>
      <c r="F671" s="12" t="s">
        <v>893</v>
      </c>
      <c r="G671" s="11" t="s">
        <v>254</v>
      </c>
      <c r="H671" s="13">
        <v>668850</v>
      </c>
      <c r="I671" s="13">
        <v>0</v>
      </c>
      <c r="J671" s="13">
        <f t="shared" si="41"/>
        <v>668850</v>
      </c>
      <c r="K671" s="20"/>
    </row>
    <row r="672" spans="2:11" ht="12.75">
      <c r="B672" s="22" t="s">
        <v>960</v>
      </c>
      <c r="C672" s="11" t="s">
        <v>34</v>
      </c>
      <c r="D672" s="11" t="s">
        <v>71</v>
      </c>
      <c r="E672" s="12" t="s">
        <v>61</v>
      </c>
      <c r="F672" s="12" t="s">
        <v>961</v>
      </c>
      <c r="G672" s="11"/>
      <c r="H672" s="13">
        <f>H673</f>
        <v>235106</v>
      </c>
      <c r="I672" s="13">
        <f>I673</f>
        <v>0</v>
      </c>
      <c r="J672" s="13">
        <f t="shared" si="41"/>
        <v>235106</v>
      </c>
      <c r="K672" s="20"/>
    </row>
    <row r="673" spans="2:11" ht="24">
      <c r="B673" s="22" t="s">
        <v>140</v>
      </c>
      <c r="C673" s="11" t="s">
        <v>34</v>
      </c>
      <c r="D673" s="11" t="s">
        <v>71</v>
      </c>
      <c r="E673" s="12" t="s">
        <v>61</v>
      </c>
      <c r="F673" s="12" t="s">
        <v>961</v>
      </c>
      <c r="G673" s="11" t="s">
        <v>254</v>
      </c>
      <c r="H673" s="13">
        <v>235106</v>
      </c>
      <c r="I673" s="13">
        <v>0</v>
      </c>
      <c r="J673" s="13">
        <f t="shared" si="41"/>
        <v>235106</v>
      </c>
      <c r="K673" s="20"/>
    </row>
    <row r="674" spans="2:11" ht="24" customHeight="1">
      <c r="B674" s="22" t="s">
        <v>194</v>
      </c>
      <c r="C674" s="11" t="s">
        <v>34</v>
      </c>
      <c r="D674" s="11" t="s">
        <v>71</v>
      </c>
      <c r="E674" s="12" t="s">
        <v>61</v>
      </c>
      <c r="F674" s="12" t="s">
        <v>735</v>
      </c>
      <c r="G674" s="11"/>
      <c r="H674" s="13">
        <f>H675</f>
        <v>1292571.43</v>
      </c>
      <c r="I674" s="13">
        <f>I675</f>
        <v>-102040.81</v>
      </c>
      <c r="J674" s="13">
        <f t="shared" si="41"/>
        <v>1190530.6199999999</v>
      </c>
      <c r="K674" s="20"/>
    </row>
    <row r="675" spans="2:11" ht="24">
      <c r="B675" s="22" t="s">
        <v>140</v>
      </c>
      <c r="C675" s="11" t="s">
        <v>34</v>
      </c>
      <c r="D675" s="11" t="s">
        <v>71</v>
      </c>
      <c r="E675" s="12" t="s">
        <v>61</v>
      </c>
      <c r="F675" s="12" t="s">
        <v>735</v>
      </c>
      <c r="G675" s="11" t="s">
        <v>254</v>
      </c>
      <c r="H675" s="13">
        <v>1292571.43</v>
      </c>
      <c r="I675" s="13">
        <v>-102040.81</v>
      </c>
      <c r="J675" s="13">
        <f t="shared" si="41"/>
        <v>1190530.6199999999</v>
      </c>
      <c r="K675" s="20"/>
    </row>
    <row r="676" spans="2:11" ht="36" customHeight="1" hidden="1">
      <c r="B676" s="22" t="s">
        <v>672</v>
      </c>
      <c r="C676" s="11" t="s">
        <v>34</v>
      </c>
      <c r="D676" s="11" t="s">
        <v>71</v>
      </c>
      <c r="E676" s="12" t="s">
        <v>61</v>
      </c>
      <c r="F676" s="12" t="s">
        <v>671</v>
      </c>
      <c r="G676" s="11"/>
      <c r="H676" s="13">
        <f>H677+H678</f>
        <v>0</v>
      </c>
      <c r="I676" s="13">
        <f>I677+I678</f>
        <v>0</v>
      </c>
      <c r="J676" s="13">
        <f t="shared" si="41"/>
        <v>0</v>
      </c>
      <c r="K676" s="20"/>
    </row>
    <row r="677" spans="2:11" ht="24" hidden="1">
      <c r="B677" s="22" t="s">
        <v>140</v>
      </c>
      <c r="C677" s="11" t="s">
        <v>34</v>
      </c>
      <c r="D677" s="11" t="s">
        <v>71</v>
      </c>
      <c r="E677" s="12" t="s">
        <v>61</v>
      </c>
      <c r="F677" s="12" t="s">
        <v>671</v>
      </c>
      <c r="G677" s="11" t="s">
        <v>254</v>
      </c>
      <c r="H677" s="13">
        <v>0</v>
      </c>
      <c r="I677" s="13">
        <v>0</v>
      </c>
      <c r="J677" s="13">
        <f t="shared" si="41"/>
        <v>0</v>
      </c>
      <c r="K677" s="20"/>
    </row>
    <row r="678" spans="2:11" ht="36" customHeight="1" hidden="1">
      <c r="B678" s="22" t="s">
        <v>263</v>
      </c>
      <c r="C678" s="11" t="s">
        <v>34</v>
      </c>
      <c r="D678" s="11" t="s">
        <v>71</v>
      </c>
      <c r="E678" s="12" t="s">
        <v>61</v>
      </c>
      <c r="F678" s="12" t="s">
        <v>736</v>
      </c>
      <c r="G678" s="11"/>
      <c r="H678" s="13">
        <f>H679</f>
        <v>0</v>
      </c>
      <c r="I678" s="13">
        <f>I679</f>
        <v>0</v>
      </c>
      <c r="J678" s="13">
        <f t="shared" si="41"/>
        <v>0</v>
      </c>
      <c r="K678" s="20"/>
    </row>
    <row r="679" spans="2:11" ht="24" hidden="1">
      <c r="B679" s="22" t="s">
        <v>140</v>
      </c>
      <c r="C679" s="11" t="s">
        <v>34</v>
      </c>
      <c r="D679" s="11" t="s">
        <v>71</v>
      </c>
      <c r="E679" s="12" t="s">
        <v>61</v>
      </c>
      <c r="F679" s="12" t="s">
        <v>736</v>
      </c>
      <c r="G679" s="11" t="s">
        <v>254</v>
      </c>
      <c r="H679" s="13">
        <v>0</v>
      </c>
      <c r="I679" s="13">
        <v>0</v>
      </c>
      <c r="J679" s="13">
        <f t="shared" si="41"/>
        <v>0</v>
      </c>
      <c r="K679" s="20"/>
    </row>
    <row r="680" spans="2:11" ht="26.25" customHeight="1">
      <c r="B680" s="22" t="s">
        <v>591</v>
      </c>
      <c r="C680" s="11" t="s">
        <v>34</v>
      </c>
      <c r="D680" s="11" t="s">
        <v>71</v>
      </c>
      <c r="E680" s="11" t="s">
        <v>61</v>
      </c>
      <c r="F680" s="12" t="s">
        <v>586</v>
      </c>
      <c r="G680" s="11"/>
      <c r="H680" s="13">
        <f>H681</f>
        <v>2241165.3600000003</v>
      </c>
      <c r="I680" s="13">
        <f>I681</f>
        <v>0</v>
      </c>
      <c r="J680" s="13">
        <f t="shared" si="41"/>
        <v>2241165.3600000003</v>
      </c>
      <c r="K680" s="20"/>
    </row>
    <row r="681" spans="2:11" ht="26.25" customHeight="1">
      <c r="B681" s="22" t="s">
        <v>588</v>
      </c>
      <c r="C681" s="11" t="s">
        <v>34</v>
      </c>
      <c r="D681" s="11" t="s">
        <v>71</v>
      </c>
      <c r="E681" s="11" t="s">
        <v>61</v>
      </c>
      <c r="F681" s="12" t="s">
        <v>585</v>
      </c>
      <c r="G681" s="11"/>
      <c r="H681" s="13">
        <f>H682+H685+H688</f>
        <v>2241165.3600000003</v>
      </c>
      <c r="I681" s="13">
        <f>I682+I685+I688</f>
        <v>0</v>
      </c>
      <c r="J681" s="13">
        <f t="shared" si="41"/>
        <v>2241165.3600000003</v>
      </c>
      <c r="K681" s="20"/>
    </row>
    <row r="682" spans="2:11" ht="24.75" customHeight="1">
      <c r="B682" s="22" t="s">
        <v>589</v>
      </c>
      <c r="C682" s="11" t="s">
        <v>34</v>
      </c>
      <c r="D682" s="11" t="s">
        <v>71</v>
      </c>
      <c r="E682" s="11" t="s">
        <v>61</v>
      </c>
      <c r="F682" s="12" t="s">
        <v>584</v>
      </c>
      <c r="G682" s="11"/>
      <c r="H682" s="13">
        <f>H683</f>
        <v>149000</v>
      </c>
      <c r="I682" s="13">
        <f>I683</f>
        <v>0</v>
      </c>
      <c r="J682" s="13">
        <f t="shared" si="41"/>
        <v>149000</v>
      </c>
      <c r="K682" s="20"/>
    </row>
    <row r="683" spans="2:11" ht="24.75" customHeight="1">
      <c r="B683" s="22" t="s">
        <v>938</v>
      </c>
      <c r="C683" s="11" t="s">
        <v>34</v>
      </c>
      <c r="D683" s="11" t="s">
        <v>71</v>
      </c>
      <c r="E683" s="11" t="s">
        <v>61</v>
      </c>
      <c r="F683" s="12" t="s">
        <v>937</v>
      </c>
      <c r="G683" s="11"/>
      <c r="H683" s="13">
        <f>H684</f>
        <v>149000</v>
      </c>
      <c r="I683" s="13">
        <f>I684</f>
        <v>0</v>
      </c>
      <c r="J683" s="13">
        <f t="shared" si="41"/>
        <v>149000</v>
      </c>
      <c r="K683" s="20"/>
    </row>
    <row r="684" spans="2:11" ht="24">
      <c r="B684" s="22" t="s">
        <v>140</v>
      </c>
      <c r="C684" s="11" t="s">
        <v>34</v>
      </c>
      <c r="D684" s="11" t="s">
        <v>71</v>
      </c>
      <c r="E684" s="11" t="s">
        <v>61</v>
      </c>
      <c r="F684" s="12" t="s">
        <v>937</v>
      </c>
      <c r="G684" s="11" t="s">
        <v>254</v>
      </c>
      <c r="H684" s="13">
        <v>149000</v>
      </c>
      <c r="I684" s="13">
        <v>0</v>
      </c>
      <c r="J684" s="13">
        <f t="shared" si="41"/>
        <v>149000</v>
      </c>
      <c r="K684" s="20"/>
    </row>
    <row r="685" spans="2:11" ht="24" customHeight="1">
      <c r="B685" s="22" t="s">
        <v>590</v>
      </c>
      <c r="C685" s="11" t="s">
        <v>34</v>
      </c>
      <c r="D685" s="11" t="s">
        <v>71</v>
      </c>
      <c r="E685" s="11" t="s">
        <v>61</v>
      </c>
      <c r="F685" s="12" t="s">
        <v>587</v>
      </c>
      <c r="G685" s="11"/>
      <c r="H685" s="13">
        <f>H686</f>
        <v>258500</v>
      </c>
      <c r="I685" s="13">
        <f>I686</f>
        <v>0</v>
      </c>
      <c r="J685" s="13">
        <f aca="true" t="shared" si="42" ref="J685:J749">H685+I685</f>
        <v>258500</v>
      </c>
      <c r="K685" s="20"/>
    </row>
    <row r="686" spans="2:11" ht="24" customHeight="1">
      <c r="B686" s="22" t="s">
        <v>939</v>
      </c>
      <c r="C686" s="11" t="s">
        <v>34</v>
      </c>
      <c r="D686" s="11" t="s">
        <v>71</v>
      </c>
      <c r="E686" s="11" t="s">
        <v>61</v>
      </c>
      <c r="F686" s="12" t="s">
        <v>940</v>
      </c>
      <c r="G686" s="11"/>
      <c r="H686" s="13">
        <f>H687</f>
        <v>258500</v>
      </c>
      <c r="I686" s="13">
        <f>I687</f>
        <v>0</v>
      </c>
      <c r="J686" s="13">
        <f t="shared" si="42"/>
        <v>258500</v>
      </c>
      <c r="K686" s="20"/>
    </row>
    <row r="687" spans="2:11" ht="24">
      <c r="B687" s="22" t="s">
        <v>140</v>
      </c>
      <c r="C687" s="11" t="s">
        <v>34</v>
      </c>
      <c r="D687" s="11" t="s">
        <v>71</v>
      </c>
      <c r="E687" s="11" t="s">
        <v>61</v>
      </c>
      <c r="F687" s="12" t="s">
        <v>940</v>
      </c>
      <c r="G687" s="11" t="s">
        <v>254</v>
      </c>
      <c r="H687" s="13">
        <v>258500</v>
      </c>
      <c r="I687" s="13">
        <v>0</v>
      </c>
      <c r="J687" s="13">
        <f t="shared" si="42"/>
        <v>258500</v>
      </c>
      <c r="K687" s="20"/>
    </row>
    <row r="688" spans="2:11" ht="24">
      <c r="B688" s="22" t="s">
        <v>761</v>
      </c>
      <c r="C688" s="11" t="s">
        <v>34</v>
      </c>
      <c r="D688" s="11" t="s">
        <v>71</v>
      </c>
      <c r="E688" s="11" t="s">
        <v>61</v>
      </c>
      <c r="F688" s="12" t="s">
        <v>756</v>
      </c>
      <c r="G688" s="11"/>
      <c r="H688" s="13">
        <f>H689+H691</f>
        <v>1833665.36</v>
      </c>
      <c r="I688" s="13">
        <f>I689+I691</f>
        <v>0</v>
      </c>
      <c r="J688" s="13">
        <f t="shared" si="42"/>
        <v>1833665.36</v>
      </c>
      <c r="K688" s="20"/>
    </row>
    <row r="689" spans="2:11" ht="36">
      <c r="B689" s="22" t="s">
        <v>942</v>
      </c>
      <c r="C689" s="11" t="s">
        <v>34</v>
      </c>
      <c r="D689" s="11" t="s">
        <v>71</v>
      </c>
      <c r="E689" s="11" t="s">
        <v>61</v>
      </c>
      <c r="F689" s="12" t="s">
        <v>941</v>
      </c>
      <c r="G689" s="11"/>
      <c r="H689" s="13">
        <f>H690</f>
        <v>43165.36</v>
      </c>
      <c r="I689" s="13">
        <f>I690</f>
        <v>0</v>
      </c>
      <c r="J689" s="13">
        <f t="shared" si="42"/>
        <v>43165.36</v>
      </c>
      <c r="K689" s="20"/>
    </row>
    <row r="690" spans="2:11" ht="24">
      <c r="B690" s="22" t="s">
        <v>140</v>
      </c>
      <c r="C690" s="11" t="s">
        <v>34</v>
      </c>
      <c r="D690" s="11" t="s">
        <v>71</v>
      </c>
      <c r="E690" s="11" t="s">
        <v>61</v>
      </c>
      <c r="F690" s="12" t="s">
        <v>941</v>
      </c>
      <c r="G690" s="11" t="s">
        <v>254</v>
      </c>
      <c r="H690" s="13">
        <v>43165.36</v>
      </c>
      <c r="I690" s="13">
        <v>0</v>
      </c>
      <c r="J690" s="13">
        <f t="shared" si="42"/>
        <v>43165.36</v>
      </c>
      <c r="K690" s="20"/>
    </row>
    <row r="691" spans="2:11" ht="12.75">
      <c r="B691" s="22" t="s">
        <v>944</v>
      </c>
      <c r="C691" s="11" t="s">
        <v>34</v>
      </c>
      <c r="D691" s="11" t="s">
        <v>71</v>
      </c>
      <c r="E691" s="11" t="s">
        <v>61</v>
      </c>
      <c r="F691" s="12" t="s">
        <v>943</v>
      </c>
      <c r="G691" s="11"/>
      <c r="H691" s="13">
        <f>H692</f>
        <v>1790500</v>
      </c>
      <c r="I691" s="13">
        <f>I692</f>
        <v>0</v>
      </c>
      <c r="J691" s="13">
        <f t="shared" si="42"/>
        <v>1790500</v>
      </c>
      <c r="K691" s="20"/>
    </row>
    <row r="692" spans="2:11" ht="24">
      <c r="B692" s="22" t="s">
        <v>140</v>
      </c>
      <c r="C692" s="11" t="s">
        <v>34</v>
      </c>
      <c r="D692" s="11" t="s">
        <v>71</v>
      </c>
      <c r="E692" s="11" t="s">
        <v>61</v>
      </c>
      <c r="F692" s="12" t="s">
        <v>943</v>
      </c>
      <c r="G692" s="11" t="s">
        <v>254</v>
      </c>
      <c r="H692" s="13">
        <v>1790500</v>
      </c>
      <c r="I692" s="13">
        <v>0</v>
      </c>
      <c r="J692" s="13">
        <f t="shared" si="42"/>
        <v>1790500</v>
      </c>
      <c r="K692" s="20"/>
    </row>
    <row r="693" spans="2:11" ht="36" customHeight="1">
      <c r="B693" s="22" t="s">
        <v>649</v>
      </c>
      <c r="C693" s="11" t="s">
        <v>34</v>
      </c>
      <c r="D693" s="11" t="s">
        <v>71</v>
      </c>
      <c r="E693" s="11" t="s">
        <v>61</v>
      </c>
      <c r="F693" s="12" t="s">
        <v>403</v>
      </c>
      <c r="G693" s="11"/>
      <c r="H693" s="13">
        <f>H694</f>
        <v>200000</v>
      </c>
      <c r="I693" s="13">
        <f>I694</f>
        <v>0</v>
      </c>
      <c r="J693" s="13">
        <f t="shared" si="42"/>
        <v>200000</v>
      </c>
      <c r="K693" s="20"/>
    </row>
    <row r="694" spans="2:11" ht="12.75" customHeight="1">
      <c r="B694" s="22" t="s">
        <v>458</v>
      </c>
      <c r="C694" s="11" t="s">
        <v>34</v>
      </c>
      <c r="D694" s="11" t="s">
        <v>71</v>
      </c>
      <c r="E694" s="11" t="s">
        <v>61</v>
      </c>
      <c r="F694" s="12" t="s">
        <v>402</v>
      </c>
      <c r="G694" s="11"/>
      <c r="H694" s="13">
        <f>H695</f>
        <v>200000</v>
      </c>
      <c r="I694" s="13">
        <f>I695</f>
        <v>0</v>
      </c>
      <c r="J694" s="13">
        <f t="shared" si="42"/>
        <v>200000</v>
      </c>
      <c r="K694" s="20"/>
    </row>
    <row r="695" spans="2:11" ht="36" customHeight="1">
      <c r="B695" s="22" t="s">
        <v>650</v>
      </c>
      <c r="C695" s="11" t="s">
        <v>34</v>
      </c>
      <c r="D695" s="11" t="s">
        <v>71</v>
      </c>
      <c r="E695" s="11" t="s">
        <v>61</v>
      </c>
      <c r="F695" s="12" t="s">
        <v>648</v>
      </c>
      <c r="G695" s="11"/>
      <c r="H695" s="13">
        <f>H698+H696</f>
        <v>200000</v>
      </c>
      <c r="I695" s="13">
        <f>I698+I696</f>
        <v>0</v>
      </c>
      <c r="J695" s="13">
        <f t="shared" si="42"/>
        <v>200000</v>
      </c>
      <c r="K695" s="20"/>
    </row>
    <row r="696" spans="2:11" ht="27.75" customHeight="1">
      <c r="B696" s="22" t="s">
        <v>841</v>
      </c>
      <c r="C696" s="11" t="s">
        <v>34</v>
      </c>
      <c r="D696" s="11" t="s">
        <v>71</v>
      </c>
      <c r="E696" s="11" t="s">
        <v>61</v>
      </c>
      <c r="F696" s="12" t="s">
        <v>840</v>
      </c>
      <c r="G696" s="11"/>
      <c r="H696" s="13">
        <f>H697</f>
        <v>200000</v>
      </c>
      <c r="I696" s="13">
        <f>I697</f>
        <v>0</v>
      </c>
      <c r="J696" s="13">
        <f t="shared" si="42"/>
        <v>200000</v>
      </c>
      <c r="K696" s="20"/>
    </row>
    <row r="697" spans="2:11" ht="26.25" customHeight="1">
      <c r="B697" s="22" t="s">
        <v>140</v>
      </c>
      <c r="C697" s="11" t="s">
        <v>34</v>
      </c>
      <c r="D697" s="11" t="s">
        <v>71</v>
      </c>
      <c r="E697" s="11" t="s">
        <v>61</v>
      </c>
      <c r="F697" s="12" t="s">
        <v>840</v>
      </c>
      <c r="G697" s="11" t="s">
        <v>254</v>
      </c>
      <c r="H697" s="13">
        <v>200000</v>
      </c>
      <c r="I697" s="13">
        <v>0</v>
      </c>
      <c r="J697" s="13">
        <f t="shared" si="42"/>
        <v>200000</v>
      </c>
      <c r="K697" s="20"/>
    </row>
    <row r="698" spans="2:11" ht="24" customHeight="1" hidden="1">
      <c r="B698" s="22" t="s">
        <v>762</v>
      </c>
      <c r="C698" s="11" t="s">
        <v>34</v>
      </c>
      <c r="D698" s="11" t="s">
        <v>71</v>
      </c>
      <c r="E698" s="11" t="s">
        <v>61</v>
      </c>
      <c r="F698" s="12" t="s">
        <v>757</v>
      </c>
      <c r="G698" s="11"/>
      <c r="H698" s="13">
        <f>H699</f>
        <v>0</v>
      </c>
      <c r="I698" s="13">
        <f>I699</f>
        <v>0</v>
      </c>
      <c r="J698" s="13">
        <f t="shared" si="42"/>
        <v>0</v>
      </c>
      <c r="K698" s="20"/>
    </row>
    <row r="699" spans="2:11" ht="24" hidden="1">
      <c r="B699" s="22" t="s">
        <v>140</v>
      </c>
      <c r="C699" s="11" t="s">
        <v>34</v>
      </c>
      <c r="D699" s="11" t="s">
        <v>71</v>
      </c>
      <c r="E699" s="11" t="s">
        <v>61</v>
      </c>
      <c r="F699" s="12" t="s">
        <v>757</v>
      </c>
      <c r="G699" s="11" t="s">
        <v>254</v>
      </c>
      <c r="H699" s="13">
        <v>0</v>
      </c>
      <c r="I699" s="13">
        <v>0</v>
      </c>
      <c r="J699" s="13">
        <f t="shared" si="42"/>
        <v>0</v>
      </c>
      <c r="K699" s="20"/>
    </row>
    <row r="700" spans="2:11" ht="15.75" customHeight="1">
      <c r="B700" s="22" t="s">
        <v>788</v>
      </c>
      <c r="C700" s="11" t="s">
        <v>34</v>
      </c>
      <c r="D700" s="11" t="s">
        <v>71</v>
      </c>
      <c r="E700" s="11" t="s">
        <v>62</v>
      </c>
      <c r="F700" s="11"/>
      <c r="G700" s="11"/>
      <c r="H700" s="13">
        <f>H706+H752+H744+H701+H735+H739+H741</f>
        <v>22443571.43</v>
      </c>
      <c r="I700" s="13">
        <f>I706+I752+I744+I701+I735+I739+I741</f>
        <v>1628790.21</v>
      </c>
      <c r="J700" s="13">
        <f t="shared" si="42"/>
        <v>24072361.64</v>
      </c>
      <c r="K700" s="20"/>
    </row>
    <row r="701" spans="2:11" ht="39.75" customHeight="1">
      <c r="B701" s="22" t="s">
        <v>665</v>
      </c>
      <c r="C701" s="11" t="s">
        <v>34</v>
      </c>
      <c r="D701" s="11" t="s">
        <v>71</v>
      </c>
      <c r="E701" s="11" t="s">
        <v>62</v>
      </c>
      <c r="F701" s="11" t="s">
        <v>479</v>
      </c>
      <c r="G701" s="11"/>
      <c r="H701" s="13">
        <f aca="true" t="shared" si="43" ref="H701:I704">H702</f>
        <v>0</v>
      </c>
      <c r="I701" s="13">
        <f t="shared" si="43"/>
        <v>336020.4</v>
      </c>
      <c r="J701" s="13">
        <f t="shared" si="42"/>
        <v>336020.4</v>
      </c>
      <c r="K701" s="20"/>
    </row>
    <row r="702" spans="2:11" ht="16.5" customHeight="1">
      <c r="B702" s="22" t="s">
        <v>559</v>
      </c>
      <c r="C702" s="11" t="s">
        <v>34</v>
      </c>
      <c r="D702" s="11" t="s">
        <v>71</v>
      </c>
      <c r="E702" s="11" t="s">
        <v>62</v>
      </c>
      <c r="F702" s="11" t="s">
        <v>478</v>
      </c>
      <c r="G702" s="11"/>
      <c r="H702" s="13">
        <f t="shared" si="43"/>
        <v>0</v>
      </c>
      <c r="I702" s="13">
        <f t="shared" si="43"/>
        <v>336020.4</v>
      </c>
      <c r="J702" s="13">
        <f t="shared" si="42"/>
        <v>336020.4</v>
      </c>
      <c r="K702" s="20"/>
    </row>
    <row r="703" spans="2:11" ht="17.25" customHeight="1">
      <c r="B703" s="22" t="s">
        <v>560</v>
      </c>
      <c r="C703" s="11" t="s">
        <v>34</v>
      </c>
      <c r="D703" s="11" t="s">
        <v>71</v>
      </c>
      <c r="E703" s="11" t="s">
        <v>62</v>
      </c>
      <c r="F703" s="11" t="s">
        <v>127</v>
      </c>
      <c r="G703" s="11"/>
      <c r="H703" s="13">
        <f t="shared" si="43"/>
        <v>0</v>
      </c>
      <c r="I703" s="13">
        <f t="shared" si="43"/>
        <v>336020.4</v>
      </c>
      <c r="J703" s="13">
        <f t="shared" si="42"/>
        <v>336020.4</v>
      </c>
      <c r="K703" s="20"/>
    </row>
    <row r="704" spans="2:11" ht="18" customHeight="1">
      <c r="B704" s="22" t="s">
        <v>666</v>
      </c>
      <c r="C704" s="11" t="s">
        <v>34</v>
      </c>
      <c r="D704" s="11" t="s">
        <v>71</v>
      </c>
      <c r="E704" s="11" t="s">
        <v>62</v>
      </c>
      <c r="F704" s="11" t="s">
        <v>980</v>
      </c>
      <c r="G704" s="11"/>
      <c r="H704" s="13">
        <f t="shared" si="43"/>
        <v>0</v>
      </c>
      <c r="I704" s="13">
        <f t="shared" si="43"/>
        <v>336020.4</v>
      </c>
      <c r="J704" s="13">
        <f t="shared" si="42"/>
        <v>336020.4</v>
      </c>
      <c r="K704" s="20"/>
    </row>
    <row r="705" spans="2:11" ht="24">
      <c r="B705" s="22" t="s">
        <v>140</v>
      </c>
      <c r="C705" s="11" t="s">
        <v>34</v>
      </c>
      <c r="D705" s="11" t="s">
        <v>71</v>
      </c>
      <c r="E705" s="11" t="s">
        <v>62</v>
      </c>
      <c r="F705" s="11" t="s">
        <v>980</v>
      </c>
      <c r="G705" s="11" t="s">
        <v>254</v>
      </c>
      <c r="H705" s="13">
        <v>0</v>
      </c>
      <c r="I705" s="13">
        <v>336020.4</v>
      </c>
      <c r="J705" s="13">
        <f t="shared" si="42"/>
        <v>336020.4</v>
      </c>
      <c r="K705" s="20"/>
    </row>
    <row r="706" spans="2:11" ht="24" customHeight="1">
      <c r="B706" s="22" t="s">
        <v>428</v>
      </c>
      <c r="C706" s="11" t="s">
        <v>34</v>
      </c>
      <c r="D706" s="11" t="s">
        <v>71</v>
      </c>
      <c r="E706" s="11" t="s">
        <v>62</v>
      </c>
      <c r="F706" s="12" t="s">
        <v>346</v>
      </c>
      <c r="G706" s="11"/>
      <c r="H706" s="13">
        <f>H707</f>
        <v>13847489.24</v>
      </c>
      <c r="I706" s="13">
        <f>I707</f>
        <v>1186504.81</v>
      </c>
      <c r="J706" s="13">
        <f t="shared" si="42"/>
        <v>15033994.05</v>
      </c>
      <c r="K706" s="20"/>
    </row>
    <row r="707" spans="2:11" ht="23.25" customHeight="1">
      <c r="B707" s="22" t="s">
        <v>437</v>
      </c>
      <c r="C707" s="11" t="s">
        <v>34</v>
      </c>
      <c r="D707" s="11" t="s">
        <v>71</v>
      </c>
      <c r="E707" s="11" t="s">
        <v>62</v>
      </c>
      <c r="F707" s="12" t="s">
        <v>354</v>
      </c>
      <c r="G707" s="11"/>
      <c r="H707" s="13">
        <f>H708+H711+H725+H728+H723+H732</f>
        <v>13847489.24</v>
      </c>
      <c r="I707" s="13">
        <f>I708+I711+I725+I728+I723+I732</f>
        <v>1186504.81</v>
      </c>
      <c r="J707" s="13">
        <f t="shared" si="42"/>
        <v>15033994.05</v>
      </c>
      <c r="K707" s="20"/>
    </row>
    <row r="708" spans="2:11" ht="36" customHeight="1">
      <c r="B708" s="22" t="s">
        <v>454</v>
      </c>
      <c r="C708" s="11" t="s">
        <v>34</v>
      </c>
      <c r="D708" s="11" t="s">
        <v>71</v>
      </c>
      <c r="E708" s="11" t="s">
        <v>62</v>
      </c>
      <c r="F708" s="12" t="s">
        <v>379</v>
      </c>
      <c r="G708" s="11"/>
      <c r="H708" s="13">
        <f>H709</f>
        <v>6216900</v>
      </c>
      <c r="I708" s="13">
        <f>I709</f>
        <v>0</v>
      </c>
      <c r="J708" s="13">
        <f t="shared" si="42"/>
        <v>6216900</v>
      </c>
      <c r="K708" s="20"/>
    </row>
    <row r="709" spans="2:11" ht="36" customHeight="1">
      <c r="B709" s="22" t="s">
        <v>744</v>
      </c>
      <c r="C709" s="11" t="s">
        <v>34</v>
      </c>
      <c r="D709" s="11" t="s">
        <v>71</v>
      </c>
      <c r="E709" s="11" t="s">
        <v>62</v>
      </c>
      <c r="F709" s="12" t="s">
        <v>899</v>
      </c>
      <c r="G709" s="11"/>
      <c r="H709" s="13">
        <f>H710</f>
        <v>6216900</v>
      </c>
      <c r="I709" s="13">
        <f>I710</f>
        <v>0</v>
      </c>
      <c r="J709" s="13">
        <f t="shared" si="42"/>
        <v>6216900</v>
      </c>
      <c r="K709" s="20"/>
    </row>
    <row r="710" spans="2:11" ht="24">
      <c r="B710" s="22" t="s">
        <v>140</v>
      </c>
      <c r="C710" s="11" t="s">
        <v>34</v>
      </c>
      <c r="D710" s="11" t="s">
        <v>71</v>
      </c>
      <c r="E710" s="11" t="s">
        <v>62</v>
      </c>
      <c r="F710" s="12" t="s">
        <v>899</v>
      </c>
      <c r="G710" s="11" t="s">
        <v>254</v>
      </c>
      <c r="H710" s="13">
        <v>6216900</v>
      </c>
      <c r="I710" s="13">
        <v>0</v>
      </c>
      <c r="J710" s="13">
        <f t="shared" si="42"/>
        <v>6216900</v>
      </c>
      <c r="K710" s="20"/>
    </row>
    <row r="711" spans="2:11" ht="36" customHeight="1">
      <c r="B711" s="22" t="s">
        <v>542</v>
      </c>
      <c r="C711" s="11" t="s">
        <v>34</v>
      </c>
      <c r="D711" s="11" t="s">
        <v>71</v>
      </c>
      <c r="E711" s="11" t="s">
        <v>62</v>
      </c>
      <c r="F711" s="12" t="s">
        <v>380</v>
      </c>
      <c r="G711" s="11"/>
      <c r="H711" s="13">
        <f>H712+H721+H717+H719+H713+H715</f>
        <v>1769190.24</v>
      </c>
      <c r="I711" s="13">
        <f>I712+I721+I717+I719+I713+I715</f>
        <v>1338804.81</v>
      </c>
      <c r="J711" s="13">
        <f t="shared" si="42"/>
        <v>3107995.05</v>
      </c>
      <c r="K711" s="20"/>
    </row>
    <row r="712" spans="2:11" ht="24" hidden="1">
      <c r="B712" s="22" t="s">
        <v>140</v>
      </c>
      <c r="C712" s="11" t="s">
        <v>34</v>
      </c>
      <c r="D712" s="11" t="s">
        <v>71</v>
      </c>
      <c r="E712" s="11" t="s">
        <v>62</v>
      </c>
      <c r="F712" s="12" t="s">
        <v>380</v>
      </c>
      <c r="G712" s="11" t="s">
        <v>254</v>
      </c>
      <c r="H712" s="13">
        <v>0</v>
      </c>
      <c r="I712" s="13">
        <v>0</v>
      </c>
      <c r="J712" s="13">
        <f t="shared" si="42"/>
        <v>0</v>
      </c>
      <c r="K712" s="20"/>
    </row>
    <row r="713" spans="2:11" ht="12.75">
      <c r="B713" s="22" t="s">
        <v>846</v>
      </c>
      <c r="C713" s="11" t="s">
        <v>34</v>
      </c>
      <c r="D713" s="11" t="s">
        <v>71</v>
      </c>
      <c r="E713" s="11" t="s">
        <v>62</v>
      </c>
      <c r="F713" s="12" t="s">
        <v>857</v>
      </c>
      <c r="G713" s="11"/>
      <c r="H713" s="13">
        <f>H714</f>
        <v>1568413.34</v>
      </c>
      <c r="I713" s="13">
        <f>I714</f>
        <v>1118631.86</v>
      </c>
      <c r="J713" s="13">
        <f t="shared" si="42"/>
        <v>2687045.2</v>
      </c>
      <c r="K713" s="20"/>
    </row>
    <row r="714" spans="2:11" ht="24">
      <c r="B714" s="22" t="s">
        <v>140</v>
      </c>
      <c r="C714" s="11" t="s">
        <v>34</v>
      </c>
      <c r="D714" s="11" t="s">
        <v>71</v>
      </c>
      <c r="E714" s="11" t="s">
        <v>62</v>
      </c>
      <c r="F714" s="12" t="s">
        <v>857</v>
      </c>
      <c r="G714" s="11" t="s">
        <v>254</v>
      </c>
      <c r="H714" s="13">
        <v>1568413.34</v>
      </c>
      <c r="I714" s="13">
        <v>1118631.86</v>
      </c>
      <c r="J714" s="13">
        <f t="shared" si="42"/>
        <v>2687045.2</v>
      </c>
      <c r="K714" s="20"/>
    </row>
    <row r="715" spans="2:11" ht="12.75">
      <c r="B715" s="22" t="s">
        <v>926</v>
      </c>
      <c r="C715" s="11" t="s">
        <v>34</v>
      </c>
      <c r="D715" s="11" t="s">
        <v>71</v>
      </c>
      <c r="E715" s="11" t="s">
        <v>62</v>
      </c>
      <c r="F715" s="12" t="s">
        <v>945</v>
      </c>
      <c r="G715" s="11"/>
      <c r="H715" s="13">
        <f>H716</f>
        <v>100000</v>
      </c>
      <c r="I715" s="13">
        <f>I716</f>
        <v>162000</v>
      </c>
      <c r="J715" s="13">
        <f t="shared" si="42"/>
        <v>262000</v>
      </c>
      <c r="K715" s="20"/>
    </row>
    <row r="716" spans="2:11" ht="24">
      <c r="B716" s="22" t="s">
        <v>140</v>
      </c>
      <c r="C716" s="11" t="s">
        <v>34</v>
      </c>
      <c r="D716" s="11" t="s">
        <v>71</v>
      </c>
      <c r="E716" s="11" t="s">
        <v>62</v>
      </c>
      <c r="F716" s="12" t="s">
        <v>945</v>
      </c>
      <c r="G716" s="11" t="s">
        <v>254</v>
      </c>
      <c r="H716" s="13">
        <v>100000</v>
      </c>
      <c r="I716" s="13">
        <v>162000</v>
      </c>
      <c r="J716" s="13">
        <f t="shared" si="42"/>
        <v>262000</v>
      </c>
      <c r="K716" s="20"/>
    </row>
    <row r="717" spans="2:11" ht="24" customHeight="1" hidden="1">
      <c r="B717" s="22" t="s">
        <v>773</v>
      </c>
      <c r="C717" s="11" t="s">
        <v>34</v>
      </c>
      <c r="D717" s="11" t="s">
        <v>71</v>
      </c>
      <c r="E717" s="11" t="s">
        <v>62</v>
      </c>
      <c r="F717" s="12" t="s">
        <v>783</v>
      </c>
      <c r="G717" s="11"/>
      <c r="H717" s="13">
        <f>H718</f>
        <v>0</v>
      </c>
      <c r="I717" s="13">
        <f>I718</f>
        <v>0</v>
      </c>
      <c r="J717" s="13">
        <f t="shared" si="42"/>
        <v>0</v>
      </c>
      <c r="K717" s="20"/>
    </row>
    <row r="718" spans="2:11" ht="24" hidden="1">
      <c r="B718" s="22" t="s">
        <v>140</v>
      </c>
      <c r="C718" s="11" t="s">
        <v>34</v>
      </c>
      <c r="D718" s="11" t="s">
        <v>71</v>
      </c>
      <c r="E718" s="11" t="s">
        <v>62</v>
      </c>
      <c r="F718" s="12" t="s">
        <v>783</v>
      </c>
      <c r="G718" s="11" t="s">
        <v>254</v>
      </c>
      <c r="H718" s="13">
        <v>0</v>
      </c>
      <c r="I718" s="13">
        <v>0</v>
      </c>
      <c r="J718" s="13">
        <f t="shared" si="42"/>
        <v>0</v>
      </c>
      <c r="K718" s="20"/>
    </row>
    <row r="719" spans="2:11" ht="24" customHeight="1" hidden="1">
      <c r="B719" s="22" t="s">
        <v>742</v>
      </c>
      <c r="C719" s="11" t="s">
        <v>34</v>
      </c>
      <c r="D719" s="11" t="s">
        <v>71</v>
      </c>
      <c r="E719" s="11" t="s">
        <v>62</v>
      </c>
      <c r="F719" s="12" t="s">
        <v>811</v>
      </c>
      <c r="G719" s="11"/>
      <c r="H719" s="13">
        <f>H720</f>
        <v>0</v>
      </c>
      <c r="I719" s="13">
        <f>I720</f>
        <v>0</v>
      </c>
      <c r="J719" s="13">
        <f t="shared" si="42"/>
        <v>0</v>
      </c>
      <c r="K719" s="20"/>
    </row>
    <row r="720" spans="2:11" ht="24" hidden="1">
      <c r="B720" s="22" t="s">
        <v>140</v>
      </c>
      <c r="C720" s="11" t="s">
        <v>34</v>
      </c>
      <c r="D720" s="11" t="s">
        <v>71</v>
      </c>
      <c r="E720" s="11" t="s">
        <v>62</v>
      </c>
      <c r="F720" s="12" t="s">
        <v>811</v>
      </c>
      <c r="G720" s="11" t="s">
        <v>254</v>
      </c>
      <c r="H720" s="13">
        <v>0</v>
      </c>
      <c r="I720" s="13">
        <v>0</v>
      </c>
      <c r="J720" s="13">
        <f t="shared" si="42"/>
        <v>0</v>
      </c>
      <c r="K720" s="20"/>
    </row>
    <row r="721" spans="2:11" ht="36" customHeight="1">
      <c r="B721" s="22" t="s">
        <v>685</v>
      </c>
      <c r="C721" s="11" t="s">
        <v>34</v>
      </c>
      <c r="D721" s="11" t="s">
        <v>71</v>
      </c>
      <c r="E721" s="11" t="s">
        <v>62</v>
      </c>
      <c r="F721" s="12" t="s">
        <v>705</v>
      </c>
      <c r="G721" s="11"/>
      <c r="H721" s="13">
        <f>H722</f>
        <v>100776.9</v>
      </c>
      <c r="I721" s="13">
        <f>I722</f>
        <v>58172.95</v>
      </c>
      <c r="J721" s="13">
        <f t="shared" si="42"/>
        <v>158949.84999999998</v>
      </c>
      <c r="K721" s="20"/>
    </row>
    <row r="722" spans="2:11" ht="24">
      <c r="B722" s="22" t="s">
        <v>140</v>
      </c>
      <c r="C722" s="11" t="s">
        <v>34</v>
      </c>
      <c r="D722" s="11" t="s">
        <v>71</v>
      </c>
      <c r="E722" s="11" t="s">
        <v>62</v>
      </c>
      <c r="F722" s="12" t="s">
        <v>705</v>
      </c>
      <c r="G722" s="11" t="s">
        <v>254</v>
      </c>
      <c r="H722" s="13">
        <v>100776.9</v>
      </c>
      <c r="I722" s="13">
        <v>58172.95</v>
      </c>
      <c r="J722" s="13">
        <f t="shared" si="42"/>
        <v>158949.84999999998</v>
      </c>
      <c r="K722" s="20"/>
    </row>
    <row r="723" spans="2:11" ht="36" customHeight="1" hidden="1">
      <c r="B723" s="22" t="s">
        <v>564</v>
      </c>
      <c r="C723" s="11" t="s">
        <v>34</v>
      </c>
      <c r="D723" s="11" t="s">
        <v>71</v>
      </c>
      <c r="E723" s="11" t="s">
        <v>62</v>
      </c>
      <c r="F723" s="12" t="s">
        <v>514</v>
      </c>
      <c r="G723" s="11"/>
      <c r="H723" s="13">
        <f>H724</f>
        <v>0</v>
      </c>
      <c r="I723" s="13">
        <f>I724</f>
        <v>0</v>
      </c>
      <c r="J723" s="13">
        <f t="shared" si="42"/>
        <v>0</v>
      </c>
      <c r="K723" s="20"/>
    </row>
    <row r="724" spans="2:11" ht="24" hidden="1">
      <c r="B724" s="22" t="s">
        <v>140</v>
      </c>
      <c r="C724" s="11" t="s">
        <v>34</v>
      </c>
      <c r="D724" s="11" t="s">
        <v>71</v>
      </c>
      <c r="E724" s="11" t="s">
        <v>62</v>
      </c>
      <c r="F724" s="12" t="s">
        <v>514</v>
      </c>
      <c r="G724" s="11" t="s">
        <v>254</v>
      </c>
      <c r="H724" s="13">
        <v>0</v>
      </c>
      <c r="I724" s="13">
        <v>0</v>
      </c>
      <c r="J724" s="13">
        <f t="shared" si="42"/>
        <v>0</v>
      </c>
      <c r="K724" s="20"/>
    </row>
    <row r="725" spans="2:11" ht="36" customHeight="1">
      <c r="B725" s="22" t="s">
        <v>455</v>
      </c>
      <c r="C725" s="11" t="s">
        <v>34</v>
      </c>
      <c r="D725" s="11" t="s">
        <v>71</v>
      </c>
      <c r="E725" s="11" t="s">
        <v>62</v>
      </c>
      <c r="F725" s="12" t="s">
        <v>381</v>
      </c>
      <c r="G725" s="11"/>
      <c r="H725" s="13">
        <f>H726</f>
        <v>3375197</v>
      </c>
      <c r="I725" s="13">
        <f>I726</f>
        <v>0</v>
      </c>
      <c r="J725" s="13">
        <f t="shared" si="42"/>
        <v>3375197</v>
      </c>
      <c r="K725" s="20"/>
    </row>
    <row r="726" spans="2:11" ht="24" customHeight="1">
      <c r="B726" s="22" t="s">
        <v>298</v>
      </c>
      <c r="C726" s="11" t="s">
        <v>34</v>
      </c>
      <c r="D726" s="11" t="s">
        <v>71</v>
      </c>
      <c r="E726" s="11" t="s">
        <v>62</v>
      </c>
      <c r="F726" s="12" t="s">
        <v>382</v>
      </c>
      <c r="G726" s="11"/>
      <c r="H726" s="13">
        <f>H727</f>
        <v>3375197</v>
      </c>
      <c r="I726" s="13">
        <f>I727</f>
        <v>0</v>
      </c>
      <c r="J726" s="13">
        <f t="shared" si="42"/>
        <v>3375197</v>
      </c>
      <c r="K726" s="20"/>
    </row>
    <row r="727" spans="2:11" ht="24">
      <c r="B727" s="22" t="s">
        <v>140</v>
      </c>
      <c r="C727" s="11" t="s">
        <v>34</v>
      </c>
      <c r="D727" s="11" t="s">
        <v>71</v>
      </c>
      <c r="E727" s="11" t="s">
        <v>62</v>
      </c>
      <c r="F727" s="12" t="s">
        <v>382</v>
      </c>
      <c r="G727" s="11" t="s">
        <v>254</v>
      </c>
      <c r="H727" s="13">
        <v>3375197</v>
      </c>
      <c r="I727" s="13">
        <v>0</v>
      </c>
      <c r="J727" s="13">
        <f t="shared" si="42"/>
        <v>3375197</v>
      </c>
      <c r="K727" s="20"/>
    </row>
    <row r="728" spans="2:11" ht="36" customHeight="1">
      <c r="B728" s="22" t="s">
        <v>456</v>
      </c>
      <c r="C728" s="11" t="s">
        <v>34</v>
      </c>
      <c r="D728" s="11" t="s">
        <v>71</v>
      </c>
      <c r="E728" s="11" t="s">
        <v>62</v>
      </c>
      <c r="F728" s="12" t="s">
        <v>383</v>
      </c>
      <c r="G728" s="11"/>
      <c r="H728" s="13">
        <f>H729+H730</f>
        <v>2402600</v>
      </c>
      <c r="I728" s="13">
        <f>I729+I730</f>
        <v>-152300</v>
      </c>
      <c r="J728" s="13">
        <f t="shared" si="42"/>
        <v>2250300</v>
      </c>
      <c r="K728" s="20"/>
    </row>
    <row r="729" spans="2:11" ht="24" hidden="1">
      <c r="B729" s="22" t="s">
        <v>140</v>
      </c>
      <c r="C729" s="11" t="s">
        <v>34</v>
      </c>
      <c r="D729" s="11" t="s">
        <v>71</v>
      </c>
      <c r="E729" s="11" t="s">
        <v>62</v>
      </c>
      <c r="F729" s="12" t="s">
        <v>383</v>
      </c>
      <c r="G729" s="11" t="s">
        <v>254</v>
      </c>
      <c r="H729" s="13">
        <v>0</v>
      </c>
      <c r="I729" s="13">
        <v>0</v>
      </c>
      <c r="J729" s="13">
        <f t="shared" si="42"/>
        <v>0</v>
      </c>
      <c r="K729" s="20"/>
    </row>
    <row r="730" spans="2:11" ht="12.75">
      <c r="B730" s="22" t="s">
        <v>846</v>
      </c>
      <c r="C730" s="11" t="s">
        <v>34</v>
      </c>
      <c r="D730" s="11" t="s">
        <v>71</v>
      </c>
      <c r="E730" s="11" t="s">
        <v>62</v>
      </c>
      <c r="F730" s="12" t="s">
        <v>858</v>
      </c>
      <c r="G730" s="11"/>
      <c r="H730" s="13">
        <f>H731</f>
        <v>2402600</v>
      </c>
      <c r="I730" s="13">
        <f>I731</f>
        <v>-152300</v>
      </c>
      <c r="J730" s="13">
        <f t="shared" si="42"/>
        <v>2250300</v>
      </c>
      <c r="K730" s="20"/>
    </row>
    <row r="731" spans="2:11" ht="24">
      <c r="B731" s="22" t="s">
        <v>140</v>
      </c>
      <c r="C731" s="11" t="s">
        <v>34</v>
      </c>
      <c r="D731" s="11" t="s">
        <v>71</v>
      </c>
      <c r="E731" s="11" t="s">
        <v>62</v>
      </c>
      <c r="F731" s="12" t="s">
        <v>858</v>
      </c>
      <c r="G731" s="11" t="s">
        <v>254</v>
      </c>
      <c r="H731" s="13">
        <v>2402600</v>
      </c>
      <c r="I731" s="13">
        <v>-152300</v>
      </c>
      <c r="J731" s="13">
        <f t="shared" si="42"/>
        <v>2250300</v>
      </c>
      <c r="K731" s="20"/>
    </row>
    <row r="732" spans="2:11" ht="36" customHeight="1">
      <c r="B732" s="22" t="s">
        <v>539</v>
      </c>
      <c r="C732" s="11" t="s">
        <v>34</v>
      </c>
      <c r="D732" s="11" t="s">
        <v>71</v>
      </c>
      <c r="E732" s="11" t="s">
        <v>62</v>
      </c>
      <c r="F732" s="12" t="s">
        <v>515</v>
      </c>
      <c r="G732" s="11"/>
      <c r="H732" s="13">
        <f>H733</f>
        <v>83602</v>
      </c>
      <c r="I732" s="13">
        <f>I733</f>
        <v>0</v>
      </c>
      <c r="J732" s="13">
        <f t="shared" si="42"/>
        <v>83602</v>
      </c>
      <c r="K732" s="20"/>
    </row>
    <row r="733" spans="2:11" ht="23.25" customHeight="1">
      <c r="B733" s="22" t="s">
        <v>894</v>
      </c>
      <c r="C733" s="11" t="s">
        <v>34</v>
      </c>
      <c r="D733" s="11" t="s">
        <v>71</v>
      </c>
      <c r="E733" s="11" t="s">
        <v>62</v>
      </c>
      <c r="F733" s="12" t="s">
        <v>946</v>
      </c>
      <c r="G733" s="11"/>
      <c r="H733" s="13">
        <f>H734</f>
        <v>83602</v>
      </c>
      <c r="I733" s="13">
        <f>I734</f>
        <v>0</v>
      </c>
      <c r="J733" s="13">
        <f t="shared" si="42"/>
        <v>83602</v>
      </c>
      <c r="K733" s="20"/>
    </row>
    <row r="734" spans="2:11" ht="24">
      <c r="B734" s="22" t="s">
        <v>140</v>
      </c>
      <c r="C734" s="11" t="s">
        <v>34</v>
      </c>
      <c r="D734" s="11" t="s">
        <v>71</v>
      </c>
      <c r="E734" s="11" t="s">
        <v>62</v>
      </c>
      <c r="F734" s="12" t="s">
        <v>946</v>
      </c>
      <c r="G734" s="11" t="s">
        <v>254</v>
      </c>
      <c r="H734" s="13">
        <v>83602</v>
      </c>
      <c r="I734" s="13">
        <v>0</v>
      </c>
      <c r="J734" s="13">
        <f t="shared" si="42"/>
        <v>83602</v>
      </c>
      <c r="K734" s="20"/>
    </row>
    <row r="735" spans="2:11" ht="36" customHeight="1" hidden="1">
      <c r="B735" s="22" t="s">
        <v>741</v>
      </c>
      <c r="C735" s="11" t="s">
        <v>34</v>
      </c>
      <c r="D735" s="11" t="s">
        <v>71</v>
      </c>
      <c r="E735" s="11" t="s">
        <v>62</v>
      </c>
      <c r="F735" s="12" t="s">
        <v>737</v>
      </c>
      <c r="G735" s="11"/>
      <c r="H735" s="13">
        <f>H736+H737</f>
        <v>0</v>
      </c>
      <c r="I735" s="13">
        <f>I736+I737</f>
        <v>0</v>
      </c>
      <c r="J735" s="13">
        <f t="shared" si="42"/>
        <v>0</v>
      </c>
      <c r="K735" s="20"/>
    </row>
    <row r="736" spans="2:11" ht="24" hidden="1">
      <c r="B736" s="22" t="s">
        <v>140</v>
      </c>
      <c r="C736" s="11" t="s">
        <v>34</v>
      </c>
      <c r="D736" s="11" t="s">
        <v>71</v>
      </c>
      <c r="E736" s="11" t="s">
        <v>62</v>
      </c>
      <c r="F736" s="12" t="s">
        <v>737</v>
      </c>
      <c r="G736" s="11" t="s">
        <v>254</v>
      </c>
      <c r="H736" s="13">
        <v>0</v>
      </c>
      <c r="I736" s="13">
        <v>0</v>
      </c>
      <c r="J736" s="13">
        <f t="shared" si="42"/>
        <v>0</v>
      </c>
      <c r="K736" s="20"/>
    </row>
    <row r="737" spans="2:11" ht="24" customHeight="1" hidden="1">
      <c r="B737" s="22" t="s">
        <v>813</v>
      </c>
      <c r="C737" s="11" t="s">
        <v>34</v>
      </c>
      <c r="D737" s="11" t="s">
        <v>71</v>
      </c>
      <c r="E737" s="11" t="s">
        <v>62</v>
      </c>
      <c r="F737" s="12" t="s">
        <v>812</v>
      </c>
      <c r="G737" s="11"/>
      <c r="H737" s="13">
        <f>H738</f>
        <v>0</v>
      </c>
      <c r="I737" s="13">
        <f>I738</f>
        <v>0</v>
      </c>
      <c r="J737" s="13">
        <f t="shared" si="42"/>
        <v>0</v>
      </c>
      <c r="K737" s="20"/>
    </row>
    <row r="738" spans="2:11" ht="24" hidden="1">
      <c r="B738" s="22" t="s">
        <v>140</v>
      </c>
      <c r="C738" s="11" t="s">
        <v>34</v>
      </c>
      <c r="D738" s="11" t="s">
        <v>71</v>
      </c>
      <c r="E738" s="11" t="s">
        <v>62</v>
      </c>
      <c r="F738" s="12" t="s">
        <v>812</v>
      </c>
      <c r="G738" s="11" t="s">
        <v>254</v>
      </c>
      <c r="H738" s="13">
        <v>0</v>
      </c>
      <c r="I738" s="13">
        <v>0</v>
      </c>
      <c r="J738" s="13">
        <f t="shared" si="42"/>
        <v>0</v>
      </c>
      <c r="K738" s="20"/>
    </row>
    <row r="739" spans="2:11" ht="24" customHeight="1" hidden="1">
      <c r="B739" s="22" t="s">
        <v>742</v>
      </c>
      <c r="C739" s="11" t="s">
        <v>34</v>
      </c>
      <c r="D739" s="11" t="s">
        <v>71</v>
      </c>
      <c r="E739" s="11" t="s">
        <v>62</v>
      </c>
      <c r="F739" s="12" t="s">
        <v>738</v>
      </c>
      <c r="G739" s="11"/>
      <c r="H739" s="13">
        <f>H740</f>
        <v>0</v>
      </c>
      <c r="I739" s="13">
        <f>I740</f>
        <v>0</v>
      </c>
      <c r="J739" s="13">
        <f t="shared" si="42"/>
        <v>0</v>
      </c>
      <c r="K739" s="20"/>
    </row>
    <row r="740" spans="2:11" ht="24" hidden="1">
      <c r="B740" s="22" t="s">
        <v>140</v>
      </c>
      <c r="C740" s="11" t="s">
        <v>34</v>
      </c>
      <c r="D740" s="11" t="s">
        <v>71</v>
      </c>
      <c r="E740" s="11" t="s">
        <v>62</v>
      </c>
      <c r="F740" s="12" t="s">
        <v>738</v>
      </c>
      <c r="G740" s="11" t="s">
        <v>254</v>
      </c>
      <c r="H740" s="13">
        <v>0</v>
      </c>
      <c r="I740" s="13">
        <v>0</v>
      </c>
      <c r="J740" s="13">
        <f t="shared" si="42"/>
        <v>0</v>
      </c>
      <c r="K740" s="20"/>
    </row>
    <row r="741" spans="2:11" ht="36" customHeight="1" hidden="1">
      <c r="B741" s="22" t="s">
        <v>743</v>
      </c>
      <c r="C741" s="11" t="s">
        <v>34</v>
      </c>
      <c r="D741" s="11" t="s">
        <v>71</v>
      </c>
      <c r="E741" s="11" t="s">
        <v>62</v>
      </c>
      <c r="F741" s="12" t="s">
        <v>739</v>
      </c>
      <c r="G741" s="11"/>
      <c r="H741" s="13">
        <f>H742</f>
        <v>0</v>
      </c>
      <c r="I741" s="13">
        <f>I742</f>
        <v>0</v>
      </c>
      <c r="J741" s="13">
        <f t="shared" si="42"/>
        <v>0</v>
      </c>
      <c r="K741" s="20"/>
    </row>
    <row r="742" spans="2:11" ht="36" customHeight="1" hidden="1">
      <c r="B742" s="22" t="s">
        <v>744</v>
      </c>
      <c r="C742" s="11" t="s">
        <v>34</v>
      </c>
      <c r="D742" s="11" t="s">
        <v>71</v>
      </c>
      <c r="E742" s="11" t="s">
        <v>62</v>
      </c>
      <c r="F742" s="12" t="s">
        <v>740</v>
      </c>
      <c r="G742" s="11"/>
      <c r="H742" s="13">
        <f>H743</f>
        <v>0</v>
      </c>
      <c r="I742" s="13">
        <f>I743</f>
        <v>0</v>
      </c>
      <c r="J742" s="13">
        <f t="shared" si="42"/>
        <v>0</v>
      </c>
      <c r="K742" s="20"/>
    </row>
    <row r="743" spans="2:11" ht="24" hidden="1">
      <c r="B743" s="22" t="s">
        <v>140</v>
      </c>
      <c r="C743" s="11" t="s">
        <v>34</v>
      </c>
      <c r="D743" s="11" t="s">
        <v>71</v>
      </c>
      <c r="E743" s="11" t="s">
        <v>62</v>
      </c>
      <c r="F743" s="12" t="s">
        <v>740</v>
      </c>
      <c r="G743" s="11" t="s">
        <v>254</v>
      </c>
      <c r="H743" s="13">
        <v>0</v>
      </c>
      <c r="I743" s="13">
        <v>0</v>
      </c>
      <c r="J743" s="13">
        <f t="shared" si="42"/>
        <v>0</v>
      </c>
      <c r="K743" s="20"/>
    </row>
    <row r="744" spans="2:11" ht="36" customHeight="1" hidden="1">
      <c r="B744" s="22" t="s">
        <v>655</v>
      </c>
      <c r="C744" s="11" t="s">
        <v>34</v>
      </c>
      <c r="D744" s="11" t="s">
        <v>71</v>
      </c>
      <c r="E744" s="11" t="s">
        <v>62</v>
      </c>
      <c r="F744" s="12" t="s">
        <v>586</v>
      </c>
      <c r="G744" s="11"/>
      <c r="H744" s="13">
        <f>H745</f>
        <v>0</v>
      </c>
      <c r="I744" s="13">
        <f>I745</f>
        <v>0</v>
      </c>
      <c r="J744" s="13">
        <f t="shared" si="42"/>
        <v>0</v>
      </c>
      <c r="K744" s="20"/>
    </row>
    <row r="745" spans="2:11" ht="12.75" customHeight="1" hidden="1">
      <c r="B745" s="22" t="s">
        <v>656</v>
      </c>
      <c r="C745" s="11" t="s">
        <v>34</v>
      </c>
      <c r="D745" s="11" t="s">
        <v>71</v>
      </c>
      <c r="E745" s="11" t="s">
        <v>62</v>
      </c>
      <c r="F745" s="12" t="s">
        <v>585</v>
      </c>
      <c r="G745" s="11"/>
      <c r="H745" s="13">
        <f>H749+H746</f>
        <v>0</v>
      </c>
      <c r="I745" s="13">
        <f>I749+I746</f>
        <v>0</v>
      </c>
      <c r="J745" s="13">
        <f t="shared" si="42"/>
        <v>0</v>
      </c>
      <c r="K745" s="20"/>
    </row>
    <row r="746" spans="2:11" ht="24" customHeight="1" hidden="1">
      <c r="B746" s="22" t="s">
        <v>589</v>
      </c>
      <c r="C746" s="11" t="s">
        <v>34</v>
      </c>
      <c r="D746" s="11" t="s">
        <v>71</v>
      </c>
      <c r="E746" s="11" t="s">
        <v>62</v>
      </c>
      <c r="F746" s="12" t="s">
        <v>584</v>
      </c>
      <c r="G746" s="11"/>
      <c r="H746" s="13">
        <f>H747</f>
        <v>0</v>
      </c>
      <c r="I746" s="13">
        <f>I747</f>
        <v>0</v>
      </c>
      <c r="J746" s="13">
        <f t="shared" si="42"/>
        <v>0</v>
      </c>
      <c r="K746" s="20"/>
    </row>
    <row r="747" spans="2:11" ht="17.25" customHeight="1" hidden="1">
      <c r="B747" s="22" t="s">
        <v>938</v>
      </c>
      <c r="C747" s="11" t="s">
        <v>34</v>
      </c>
      <c r="D747" s="11" t="s">
        <v>71</v>
      </c>
      <c r="E747" s="11" t="s">
        <v>62</v>
      </c>
      <c r="F747" s="12" t="s">
        <v>937</v>
      </c>
      <c r="G747" s="11"/>
      <c r="H747" s="13">
        <f>H748</f>
        <v>0</v>
      </c>
      <c r="I747" s="13">
        <f>I748</f>
        <v>0</v>
      </c>
      <c r="J747" s="13">
        <f t="shared" si="42"/>
        <v>0</v>
      </c>
      <c r="K747" s="20"/>
    </row>
    <row r="748" spans="2:11" ht="24" hidden="1">
      <c r="B748" s="22" t="s">
        <v>140</v>
      </c>
      <c r="C748" s="11" t="s">
        <v>34</v>
      </c>
      <c r="D748" s="11" t="s">
        <v>71</v>
      </c>
      <c r="E748" s="11" t="s">
        <v>62</v>
      </c>
      <c r="F748" s="12" t="s">
        <v>937</v>
      </c>
      <c r="G748" s="11" t="s">
        <v>254</v>
      </c>
      <c r="H748" s="13">
        <v>0</v>
      </c>
      <c r="I748" s="13">
        <v>0</v>
      </c>
      <c r="J748" s="13">
        <f t="shared" si="42"/>
        <v>0</v>
      </c>
      <c r="K748" s="20"/>
    </row>
    <row r="749" spans="2:11" ht="24" customHeight="1" hidden="1">
      <c r="B749" s="22" t="s">
        <v>590</v>
      </c>
      <c r="C749" s="11" t="s">
        <v>34</v>
      </c>
      <c r="D749" s="11" t="s">
        <v>71</v>
      </c>
      <c r="E749" s="11" t="s">
        <v>62</v>
      </c>
      <c r="F749" s="12" t="s">
        <v>587</v>
      </c>
      <c r="G749" s="11"/>
      <c r="H749" s="13">
        <f>H750</f>
        <v>0</v>
      </c>
      <c r="I749" s="13">
        <f>I750</f>
        <v>0</v>
      </c>
      <c r="J749" s="13">
        <f t="shared" si="42"/>
        <v>0</v>
      </c>
      <c r="K749" s="20"/>
    </row>
    <row r="750" spans="2:11" ht="24" customHeight="1" hidden="1">
      <c r="B750" s="22" t="s">
        <v>939</v>
      </c>
      <c r="C750" s="11" t="s">
        <v>34</v>
      </c>
      <c r="D750" s="11" t="s">
        <v>71</v>
      </c>
      <c r="E750" s="11" t="s">
        <v>62</v>
      </c>
      <c r="F750" s="12" t="s">
        <v>940</v>
      </c>
      <c r="G750" s="11"/>
      <c r="H750" s="13">
        <f>H751</f>
        <v>0</v>
      </c>
      <c r="I750" s="13">
        <f>I751</f>
        <v>0</v>
      </c>
      <c r="J750" s="13">
        <f aca="true" t="shared" si="44" ref="J750:J813">H750+I750</f>
        <v>0</v>
      </c>
      <c r="K750" s="20"/>
    </row>
    <row r="751" spans="2:11" ht="24" hidden="1">
      <c r="B751" s="22" t="s">
        <v>140</v>
      </c>
      <c r="C751" s="11" t="s">
        <v>34</v>
      </c>
      <c r="D751" s="11" t="s">
        <v>71</v>
      </c>
      <c r="E751" s="11" t="s">
        <v>62</v>
      </c>
      <c r="F751" s="12" t="s">
        <v>940</v>
      </c>
      <c r="G751" s="11" t="s">
        <v>254</v>
      </c>
      <c r="H751" s="13">
        <v>0</v>
      </c>
      <c r="I751" s="13">
        <v>0</v>
      </c>
      <c r="J751" s="13">
        <f t="shared" si="44"/>
        <v>0</v>
      </c>
      <c r="K751" s="20"/>
    </row>
    <row r="752" spans="2:11" ht="36" customHeight="1">
      <c r="B752" s="22" t="s">
        <v>457</v>
      </c>
      <c r="C752" s="11" t="s">
        <v>34</v>
      </c>
      <c r="D752" s="11" t="s">
        <v>71</v>
      </c>
      <c r="E752" s="11" t="s">
        <v>62</v>
      </c>
      <c r="F752" s="12" t="s">
        <v>403</v>
      </c>
      <c r="G752" s="11"/>
      <c r="H752" s="13">
        <f>H753</f>
        <v>8596082.19</v>
      </c>
      <c r="I752" s="13">
        <f>I753</f>
        <v>106265</v>
      </c>
      <c r="J752" s="13">
        <f t="shared" si="44"/>
        <v>8702347.19</v>
      </c>
      <c r="K752" s="20"/>
    </row>
    <row r="753" spans="2:11" ht="17.25" customHeight="1">
      <c r="B753" s="22" t="s">
        <v>540</v>
      </c>
      <c r="C753" s="11" t="s">
        <v>34</v>
      </c>
      <c r="D753" s="11" t="s">
        <v>71</v>
      </c>
      <c r="E753" s="11" t="s">
        <v>62</v>
      </c>
      <c r="F753" s="12" t="s">
        <v>493</v>
      </c>
      <c r="G753" s="11"/>
      <c r="H753" s="13">
        <f>H754+H764+H762</f>
        <v>8596082.19</v>
      </c>
      <c r="I753" s="13">
        <f>I754+I764+I762</f>
        <v>106265</v>
      </c>
      <c r="J753" s="13">
        <f t="shared" si="44"/>
        <v>8702347.19</v>
      </c>
      <c r="K753" s="20"/>
    </row>
    <row r="754" spans="2:11" ht="36" customHeight="1">
      <c r="B754" s="22" t="s">
        <v>541</v>
      </c>
      <c r="C754" s="11" t="s">
        <v>34</v>
      </c>
      <c r="D754" s="11" t="s">
        <v>71</v>
      </c>
      <c r="E754" s="11" t="s">
        <v>62</v>
      </c>
      <c r="F754" s="12" t="s">
        <v>516</v>
      </c>
      <c r="G754" s="11"/>
      <c r="H754" s="13">
        <f>H755+H760+H756+H758</f>
        <v>8411923.26</v>
      </c>
      <c r="I754" s="13">
        <f>I755+I760+I756+I758</f>
        <v>0</v>
      </c>
      <c r="J754" s="13">
        <f t="shared" si="44"/>
        <v>8411923.26</v>
      </c>
      <c r="K754" s="20"/>
    </row>
    <row r="755" spans="2:11" ht="24" hidden="1">
      <c r="B755" s="22" t="s">
        <v>140</v>
      </c>
      <c r="C755" s="11" t="s">
        <v>34</v>
      </c>
      <c r="D755" s="11" t="s">
        <v>71</v>
      </c>
      <c r="E755" s="11" t="s">
        <v>62</v>
      </c>
      <c r="F755" s="12" t="s">
        <v>516</v>
      </c>
      <c r="G755" s="11" t="s">
        <v>254</v>
      </c>
      <c r="H755" s="13">
        <v>0</v>
      </c>
      <c r="I755" s="13">
        <v>0</v>
      </c>
      <c r="J755" s="13">
        <f t="shared" si="44"/>
        <v>0</v>
      </c>
      <c r="K755" s="20"/>
    </row>
    <row r="756" spans="2:11" ht="12.75">
      <c r="B756" s="22" t="s">
        <v>846</v>
      </c>
      <c r="C756" s="11" t="s">
        <v>34</v>
      </c>
      <c r="D756" s="11" t="s">
        <v>71</v>
      </c>
      <c r="E756" s="11" t="s">
        <v>62</v>
      </c>
      <c r="F756" s="12" t="s">
        <v>859</v>
      </c>
      <c r="G756" s="11"/>
      <c r="H756" s="13">
        <f>H757</f>
        <v>7711923.26</v>
      </c>
      <c r="I756" s="13">
        <f>I757</f>
        <v>0</v>
      </c>
      <c r="J756" s="13">
        <f t="shared" si="44"/>
        <v>7711923.26</v>
      </c>
      <c r="K756" s="20"/>
    </row>
    <row r="757" spans="2:11" ht="24">
      <c r="B757" s="22" t="s">
        <v>140</v>
      </c>
      <c r="C757" s="11" t="s">
        <v>34</v>
      </c>
      <c r="D757" s="11" t="s">
        <v>71</v>
      </c>
      <c r="E757" s="11" t="s">
        <v>62</v>
      </c>
      <c r="F757" s="12" t="s">
        <v>859</v>
      </c>
      <c r="G757" s="11" t="s">
        <v>254</v>
      </c>
      <c r="H757" s="13">
        <v>7711923.26</v>
      </c>
      <c r="I757" s="13">
        <v>0</v>
      </c>
      <c r="J757" s="13">
        <f t="shared" si="44"/>
        <v>7711923.26</v>
      </c>
      <c r="K757" s="20"/>
    </row>
    <row r="758" spans="2:11" ht="12.75">
      <c r="B758" s="22" t="s">
        <v>926</v>
      </c>
      <c r="C758" s="11" t="s">
        <v>34</v>
      </c>
      <c r="D758" s="11" t="s">
        <v>71</v>
      </c>
      <c r="E758" s="11" t="s">
        <v>62</v>
      </c>
      <c r="F758" s="12" t="s">
        <v>947</v>
      </c>
      <c r="G758" s="11"/>
      <c r="H758" s="13">
        <f>H759</f>
        <v>700000</v>
      </c>
      <c r="I758" s="13">
        <f>I759</f>
        <v>0</v>
      </c>
      <c r="J758" s="13">
        <f t="shared" si="44"/>
        <v>700000</v>
      </c>
      <c r="K758" s="20"/>
    </row>
    <row r="759" spans="2:11" ht="24">
      <c r="B759" s="22" t="s">
        <v>140</v>
      </c>
      <c r="C759" s="11" t="s">
        <v>34</v>
      </c>
      <c r="D759" s="11" t="s">
        <v>71</v>
      </c>
      <c r="E759" s="11" t="s">
        <v>62</v>
      </c>
      <c r="F759" s="12" t="s">
        <v>947</v>
      </c>
      <c r="G759" s="11" t="s">
        <v>254</v>
      </c>
      <c r="H759" s="13">
        <v>700000</v>
      </c>
      <c r="I759" s="13">
        <v>0</v>
      </c>
      <c r="J759" s="13">
        <f t="shared" si="44"/>
        <v>700000</v>
      </c>
      <c r="K759" s="20"/>
    </row>
    <row r="760" spans="2:11" ht="24" customHeight="1" hidden="1">
      <c r="B760" s="22" t="s">
        <v>742</v>
      </c>
      <c r="C760" s="11" t="s">
        <v>34</v>
      </c>
      <c r="D760" s="11" t="s">
        <v>71</v>
      </c>
      <c r="E760" s="11" t="s">
        <v>62</v>
      </c>
      <c r="F760" s="12" t="s">
        <v>814</v>
      </c>
      <c r="G760" s="11"/>
      <c r="H760" s="13">
        <f>H761</f>
        <v>0</v>
      </c>
      <c r="I760" s="13">
        <f>I761</f>
        <v>0</v>
      </c>
      <c r="J760" s="13">
        <f t="shared" si="44"/>
        <v>0</v>
      </c>
      <c r="K760" s="20"/>
    </row>
    <row r="761" spans="2:11" ht="24" hidden="1">
      <c r="B761" s="22" t="s">
        <v>140</v>
      </c>
      <c r="C761" s="11" t="s">
        <v>34</v>
      </c>
      <c r="D761" s="11" t="s">
        <v>71</v>
      </c>
      <c r="E761" s="11" t="s">
        <v>62</v>
      </c>
      <c r="F761" s="12" t="s">
        <v>814</v>
      </c>
      <c r="G761" s="11" t="s">
        <v>254</v>
      </c>
      <c r="H761" s="13">
        <v>0</v>
      </c>
      <c r="I761" s="13">
        <v>0</v>
      </c>
      <c r="J761" s="13">
        <f t="shared" si="44"/>
        <v>0</v>
      </c>
      <c r="K761" s="20"/>
    </row>
    <row r="762" spans="2:11" ht="36" customHeight="1">
      <c r="B762" s="22" t="s">
        <v>685</v>
      </c>
      <c r="C762" s="11" t="s">
        <v>34</v>
      </c>
      <c r="D762" s="11" t="s">
        <v>71</v>
      </c>
      <c r="E762" s="11" t="s">
        <v>62</v>
      </c>
      <c r="F762" s="12" t="s">
        <v>710</v>
      </c>
      <c r="G762" s="11"/>
      <c r="H762" s="13">
        <f>H763</f>
        <v>184158.93</v>
      </c>
      <c r="I762" s="13">
        <f>I763</f>
        <v>106265</v>
      </c>
      <c r="J762" s="13">
        <f t="shared" si="44"/>
        <v>290423.93</v>
      </c>
      <c r="K762" s="20"/>
    </row>
    <row r="763" spans="2:11" ht="24">
      <c r="B763" s="22" t="s">
        <v>140</v>
      </c>
      <c r="C763" s="11" t="s">
        <v>34</v>
      </c>
      <c r="D763" s="11" t="s">
        <v>71</v>
      </c>
      <c r="E763" s="11" t="s">
        <v>62</v>
      </c>
      <c r="F763" s="12" t="s">
        <v>710</v>
      </c>
      <c r="G763" s="11" t="s">
        <v>254</v>
      </c>
      <c r="H763" s="13">
        <v>184158.93</v>
      </c>
      <c r="I763" s="13">
        <v>106265</v>
      </c>
      <c r="J763" s="13">
        <f t="shared" si="44"/>
        <v>290423.93</v>
      </c>
      <c r="K763" s="20"/>
    </row>
    <row r="764" spans="2:11" ht="36" customHeight="1" hidden="1">
      <c r="B764" s="22" t="s">
        <v>564</v>
      </c>
      <c r="C764" s="11" t="s">
        <v>34</v>
      </c>
      <c r="D764" s="11" t="s">
        <v>71</v>
      </c>
      <c r="E764" s="11" t="s">
        <v>62</v>
      </c>
      <c r="F764" s="12" t="s">
        <v>517</v>
      </c>
      <c r="G764" s="11"/>
      <c r="H764" s="13">
        <f>H765</f>
        <v>0</v>
      </c>
      <c r="I764" s="13">
        <f>I765</f>
        <v>0</v>
      </c>
      <c r="J764" s="13">
        <f t="shared" si="44"/>
        <v>0</v>
      </c>
      <c r="K764" s="20"/>
    </row>
    <row r="765" spans="2:11" ht="24" hidden="1">
      <c r="B765" s="22" t="s">
        <v>140</v>
      </c>
      <c r="C765" s="11" t="s">
        <v>34</v>
      </c>
      <c r="D765" s="11" t="s">
        <v>71</v>
      </c>
      <c r="E765" s="11" t="s">
        <v>62</v>
      </c>
      <c r="F765" s="12" t="s">
        <v>517</v>
      </c>
      <c r="G765" s="11" t="s">
        <v>254</v>
      </c>
      <c r="H765" s="13">
        <v>0</v>
      </c>
      <c r="I765" s="13">
        <v>0</v>
      </c>
      <c r="J765" s="13">
        <f t="shared" si="44"/>
        <v>0</v>
      </c>
      <c r="K765" s="20"/>
    </row>
    <row r="766" spans="2:11" ht="12.75" customHeight="1">
      <c r="B766" s="22" t="s">
        <v>583</v>
      </c>
      <c r="C766" s="11" t="s">
        <v>34</v>
      </c>
      <c r="D766" s="11" t="s">
        <v>71</v>
      </c>
      <c r="E766" s="12" t="s">
        <v>71</v>
      </c>
      <c r="F766" s="12"/>
      <c r="G766" s="11"/>
      <c r="H766" s="13">
        <f>H771+H772</f>
        <v>1522800</v>
      </c>
      <c r="I766" s="13">
        <f>I771+I772</f>
        <v>0</v>
      </c>
      <c r="J766" s="13">
        <f t="shared" si="44"/>
        <v>1522800</v>
      </c>
      <c r="K766" s="20"/>
    </row>
    <row r="767" spans="2:11" ht="36" customHeight="1">
      <c r="B767" s="22" t="s">
        <v>457</v>
      </c>
      <c r="C767" s="11" t="s">
        <v>34</v>
      </c>
      <c r="D767" s="11" t="s">
        <v>71</v>
      </c>
      <c r="E767" s="12" t="s">
        <v>71</v>
      </c>
      <c r="F767" s="12" t="s">
        <v>403</v>
      </c>
      <c r="G767" s="11"/>
      <c r="H767" s="13">
        <f aca="true" t="shared" si="45" ref="H767:I769">H768</f>
        <v>1522800</v>
      </c>
      <c r="I767" s="13">
        <f t="shared" si="45"/>
        <v>0</v>
      </c>
      <c r="J767" s="13">
        <f t="shared" si="44"/>
        <v>1522800</v>
      </c>
      <c r="K767" s="20"/>
    </row>
    <row r="768" spans="2:11" ht="12.75" customHeight="1">
      <c r="B768" s="22" t="s">
        <v>458</v>
      </c>
      <c r="C768" s="11" t="s">
        <v>34</v>
      </c>
      <c r="D768" s="11" t="s">
        <v>71</v>
      </c>
      <c r="E768" s="12" t="s">
        <v>71</v>
      </c>
      <c r="F768" s="12" t="s">
        <v>402</v>
      </c>
      <c r="G768" s="11"/>
      <c r="H768" s="13">
        <f t="shared" si="45"/>
        <v>1522800</v>
      </c>
      <c r="I768" s="13">
        <f t="shared" si="45"/>
        <v>0</v>
      </c>
      <c r="J768" s="13">
        <f t="shared" si="44"/>
        <v>1522800</v>
      </c>
      <c r="K768" s="20"/>
    </row>
    <row r="769" spans="2:11" ht="24" customHeight="1">
      <c r="B769" s="22" t="s">
        <v>459</v>
      </c>
      <c r="C769" s="11" t="s">
        <v>34</v>
      </c>
      <c r="D769" s="11" t="s">
        <v>71</v>
      </c>
      <c r="E769" s="12" t="s">
        <v>71</v>
      </c>
      <c r="F769" s="12" t="s">
        <v>401</v>
      </c>
      <c r="G769" s="11"/>
      <c r="H769" s="13">
        <f t="shared" si="45"/>
        <v>1522800</v>
      </c>
      <c r="I769" s="13">
        <f t="shared" si="45"/>
        <v>0</v>
      </c>
      <c r="J769" s="13">
        <f t="shared" si="44"/>
        <v>1522800</v>
      </c>
      <c r="K769" s="20"/>
    </row>
    <row r="770" spans="2:11" ht="24" customHeight="1">
      <c r="B770" s="22" t="s">
        <v>460</v>
      </c>
      <c r="C770" s="11" t="s">
        <v>34</v>
      </c>
      <c r="D770" s="11" t="s">
        <v>71</v>
      </c>
      <c r="E770" s="12" t="s">
        <v>71</v>
      </c>
      <c r="F770" s="12" t="s">
        <v>400</v>
      </c>
      <c r="G770" s="11"/>
      <c r="H770" s="13">
        <f>H771+H772</f>
        <v>1522800</v>
      </c>
      <c r="I770" s="13">
        <f>I771+I772</f>
        <v>0</v>
      </c>
      <c r="J770" s="13">
        <f t="shared" si="44"/>
        <v>1522800</v>
      </c>
      <c r="K770" s="20"/>
    </row>
    <row r="771" spans="2:11" ht="12.75">
      <c r="B771" s="22" t="s">
        <v>144</v>
      </c>
      <c r="C771" s="11" t="s">
        <v>34</v>
      </c>
      <c r="D771" s="11" t="s">
        <v>71</v>
      </c>
      <c r="E771" s="12" t="s">
        <v>71</v>
      </c>
      <c r="F771" s="12" t="s">
        <v>400</v>
      </c>
      <c r="G771" s="11" t="s">
        <v>266</v>
      </c>
      <c r="H771" s="13">
        <v>834553</v>
      </c>
      <c r="I771" s="13">
        <v>0</v>
      </c>
      <c r="J771" s="13">
        <f t="shared" si="44"/>
        <v>834553</v>
      </c>
      <c r="K771" s="20"/>
    </row>
    <row r="772" spans="2:11" ht="24">
      <c r="B772" s="22" t="s">
        <v>140</v>
      </c>
      <c r="C772" s="11" t="s">
        <v>34</v>
      </c>
      <c r="D772" s="11" t="s">
        <v>71</v>
      </c>
      <c r="E772" s="12" t="s">
        <v>71</v>
      </c>
      <c r="F772" s="12" t="s">
        <v>400</v>
      </c>
      <c r="G772" s="11" t="s">
        <v>254</v>
      </c>
      <c r="H772" s="13">
        <v>688247</v>
      </c>
      <c r="I772" s="13">
        <v>0</v>
      </c>
      <c r="J772" s="13">
        <f t="shared" si="44"/>
        <v>688247</v>
      </c>
      <c r="K772" s="20"/>
    </row>
    <row r="773" spans="2:11" ht="12.75" customHeight="1">
      <c r="B773" s="22" t="s">
        <v>36</v>
      </c>
      <c r="C773" s="11" t="s">
        <v>34</v>
      </c>
      <c r="D773" s="11" t="s">
        <v>71</v>
      </c>
      <c r="E773" s="12" t="s">
        <v>67</v>
      </c>
      <c r="F773" s="12"/>
      <c r="G773" s="11"/>
      <c r="H773" s="13">
        <f>H774+H796</f>
        <v>26016307.38</v>
      </c>
      <c r="I773" s="13">
        <f>I774+I796</f>
        <v>-546380</v>
      </c>
      <c r="J773" s="13">
        <f t="shared" si="44"/>
        <v>25469927.38</v>
      </c>
      <c r="K773" s="20"/>
    </row>
    <row r="774" spans="2:11" ht="24" customHeight="1">
      <c r="B774" s="22" t="s">
        <v>428</v>
      </c>
      <c r="C774" s="11" t="s">
        <v>34</v>
      </c>
      <c r="D774" s="11" t="s">
        <v>71</v>
      </c>
      <c r="E774" s="12" t="s">
        <v>67</v>
      </c>
      <c r="F774" s="12" t="s">
        <v>346</v>
      </c>
      <c r="G774" s="11"/>
      <c r="H774" s="13">
        <f>H775</f>
        <v>25815307.38</v>
      </c>
      <c r="I774" s="13">
        <f>I775</f>
        <v>-546380</v>
      </c>
      <c r="J774" s="13">
        <f t="shared" si="44"/>
        <v>25268927.38</v>
      </c>
      <c r="K774" s="20"/>
    </row>
    <row r="775" spans="2:11" ht="48" customHeight="1">
      <c r="B775" s="22" t="s">
        <v>593</v>
      </c>
      <c r="C775" s="11" t="s">
        <v>34</v>
      </c>
      <c r="D775" s="11" t="s">
        <v>71</v>
      </c>
      <c r="E775" s="12" t="s">
        <v>67</v>
      </c>
      <c r="F775" s="12" t="s">
        <v>384</v>
      </c>
      <c r="G775" s="11"/>
      <c r="H775" s="13">
        <f>H776+H785+H792+H777</f>
        <v>25815307.38</v>
      </c>
      <c r="I775" s="13">
        <f>I776+I785+I792+I777</f>
        <v>-546380</v>
      </c>
      <c r="J775" s="13">
        <f t="shared" si="44"/>
        <v>25268927.38</v>
      </c>
      <c r="K775" s="20"/>
    </row>
    <row r="776" spans="2:11" ht="36" customHeight="1" hidden="1">
      <c r="B776" s="22" t="s">
        <v>461</v>
      </c>
      <c r="C776" s="11" t="s">
        <v>34</v>
      </c>
      <c r="D776" s="11" t="s">
        <v>71</v>
      </c>
      <c r="E776" s="12" t="s">
        <v>67</v>
      </c>
      <c r="F776" s="12" t="s">
        <v>385</v>
      </c>
      <c r="G776" s="11"/>
      <c r="H776" s="13">
        <v>0</v>
      </c>
      <c r="I776" s="13">
        <v>0</v>
      </c>
      <c r="J776" s="13">
        <f t="shared" si="44"/>
        <v>0</v>
      </c>
      <c r="K776" s="20"/>
    </row>
    <row r="777" spans="2:11" ht="36" customHeight="1">
      <c r="B777" s="22" t="s">
        <v>461</v>
      </c>
      <c r="C777" s="11" t="s">
        <v>34</v>
      </c>
      <c r="D777" s="11" t="s">
        <v>71</v>
      </c>
      <c r="E777" s="12" t="s">
        <v>67</v>
      </c>
      <c r="F777" s="12" t="s">
        <v>795</v>
      </c>
      <c r="G777" s="11"/>
      <c r="H777" s="13">
        <f>H779+H781</f>
        <v>7230510.41</v>
      </c>
      <c r="I777" s="13">
        <f>I779+I781</f>
        <v>-734617</v>
      </c>
      <c r="J777" s="13">
        <f t="shared" si="44"/>
        <v>6495893.41</v>
      </c>
      <c r="K777" s="20"/>
    </row>
    <row r="778" spans="2:11" ht="36" customHeight="1">
      <c r="B778" s="22" t="s">
        <v>889</v>
      </c>
      <c r="C778" s="11" t="s">
        <v>34</v>
      </c>
      <c r="D778" s="11" t="s">
        <v>71</v>
      </c>
      <c r="E778" s="12" t="s">
        <v>67</v>
      </c>
      <c r="F778" s="12" t="s">
        <v>888</v>
      </c>
      <c r="G778" s="11"/>
      <c r="H778" s="13">
        <f>H779+H781</f>
        <v>7230510.41</v>
      </c>
      <c r="I778" s="13">
        <f>I779+I781</f>
        <v>-734617</v>
      </c>
      <c r="J778" s="13">
        <f t="shared" si="44"/>
        <v>6495893.41</v>
      </c>
      <c r="K778" s="20"/>
    </row>
    <row r="779" spans="2:11" ht="24" customHeight="1">
      <c r="B779" s="22" t="s">
        <v>195</v>
      </c>
      <c r="C779" s="11" t="s">
        <v>34</v>
      </c>
      <c r="D779" s="11" t="s">
        <v>71</v>
      </c>
      <c r="E779" s="12" t="s">
        <v>67</v>
      </c>
      <c r="F779" s="12" t="s">
        <v>518</v>
      </c>
      <c r="G779" s="11"/>
      <c r="H779" s="13">
        <f>H780</f>
        <v>642370</v>
      </c>
      <c r="I779" s="13">
        <f>I780</f>
        <v>72000</v>
      </c>
      <c r="J779" s="13">
        <f t="shared" si="44"/>
        <v>714370</v>
      </c>
      <c r="K779" s="20"/>
    </row>
    <row r="780" spans="2:11" ht="60">
      <c r="B780" s="22" t="s">
        <v>138</v>
      </c>
      <c r="C780" s="11" t="s">
        <v>34</v>
      </c>
      <c r="D780" s="11" t="s">
        <v>71</v>
      </c>
      <c r="E780" s="12" t="s">
        <v>67</v>
      </c>
      <c r="F780" s="12" t="s">
        <v>518</v>
      </c>
      <c r="G780" s="11" t="s">
        <v>116</v>
      </c>
      <c r="H780" s="13">
        <v>642370</v>
      </c>
      <c r="I780" s="13">
        <v>72000</v>
      </c>
      <c r="J780" s="13">
        <f t="shared" si="44"/>
        <v>714370</v>
      </c>
      <c r="K780" s="20"/>
    </row>
    <row r="781" spans="2:11" ht="24" customHeight="1">
      <c r="B781" s="22" t="s">
        <v>302</v>
      </c>
      <c r="C781" s="11" t="s">
        <v>34</v>
      </c>
      <c r="D781" s="11" t="s">
        <v>71</v>
      </c>
      <c r="E781" s="12" t="s">
        <v>67</v>
      </c>
      <c r="F781" s="12" t="s">
        <v>519</v>
      </c>
      <c r="G781" s="11"/>
      <c r="H781" s="13">
        <f>H782+H783+H784</f>
        <v>6588140.41</v>
      </c>
      <c r="I781" s="13">
        <f>I782+I783+I784</f>
        <v>-806617</v>
      </c>
      <c r="J781" s="13">
        <f t="shared" si="44"/>
        <v>5781523.41</v>
      </c>
      <c r="K781" s="20"/>
    </row>
    <row r="782" spans="2:11" ht="60">
      <c r="B782" s="22" t="s">
        <v>138</v>
      </c>
      <c r="C782" s="11" t="s">
        <v>34</v>
      </c>
      <c r="D782" s="11" t="s">
        <v>71</v>
      </c>
      <c r="E782" s="12" t="s">
        <v>67</v>
      </c>
      <c r="F782" s="12" t="s">
        <v>519</v>
      </c>
      <c r="G782" s="11" t="s">
        <v>116</v>
      </c>
      <c r="H782" s="13">
        <v>6493440</v>
      </c>
      <c r="I782" s="13">
        <f>-656774+45962-198346</f>
        <v>-809158</v>
      </c>
      <c r="J782" s="13">
        <f t="shared" si="44"/>
        <v>5684282</v>
      </c>
      <c r="K782" s="20"/>
    </row>
    <row r="783" spans="2:11" ht="24">
      <c r="B783" s="22" t="s">
        <v>139</v>
      </c>
      <c r="C783" s="11" t="s">
        <v>34</v>
      </c>
      <c r="D783" s="11" t="s">
        <v>71</v>
      </c>
      <c r="E783" s="12" t="s">
        <v>67</v>
      </c>
      <c r="F783" s="12" t="s">
        <v>519</v>
      </c>
      <c r="G783" s="11" t="s">
        <v>253</v>
      </c>
      <c r="H783" s="13">
        <v>37002</v>
      </c>
      <c r="I783" s="13">
        <v>0</v>
      </c>
      <c r="J783" s="13">
        <f t="shared" si="44"/>
        <v>37002</v>
      </c>
      <c r="K783" s="20"/>
    </row>
    <row r="784" spans="2:11" ht="12.75">
      <c r="B784" s="22" t="s">
        <v>142</v>
      </c>
      <c r="C784" s="11" t="s">
        <v>34</v>
      </c>
      <c r="D784" s="11" t="s">
        <v>71</v>
      </c>
      <c r="E784" s="12" t="s">
        <v>67</v>
      </c>
      <c r="F784" s="12" t="s">
        <v>519</v>
      </c>
      <c r="G784" s="11" t="s">
        <v>250</v>
      </c>
      <c r="H784" s="13">
        <v>57698.41</v>
      </c>
      <c r="I784" s="13">
        <v>2541</v>
      </c>
      <c r="J784" s="13">
        <f t="shared" si="44"/>
        <v>60239.41</v>
      </c>
      <c r="K784" s="20"/>
    </row>
    <row r="785" spans="2:11" ht="39" customHeight="1">
      <c r="B785" s="22" t="s">
        <v>462</v>
      </c>
      <c r="C785" s="11" t="s">
        <v>34</v>
      </c>
      <c r="D785" s="11" t="s">
        <v>71</v>
      </c>
      <c r="E785" s="12" t="s">
        <v>67</v>
      </c>
      <c r="F785" s="12" t="s">
        <v>386</v>
      </c>
      <c r="G785" s="11"/>
      <c r="H785" s="13">
        <f>H786+H790</f>
        <v>18182411.97</v>
      </c>
      <c r="I785" s="13">
        <f>I786+I790</f>
        <v>188237</v>
      </c>
      <c r="J785" s="13">
        <f t="shared" si="44"/>
        <v>18370648.97</v>
      </c>
      <c r="K785" s="20"/>
    </row>
    <row r="786" spans="2:11" ht="39.75" customHeight="1">
      <c r="B786" s="22" t="s">
        <v>463</v>
      </c>
      <c r="C786" s="11" t="s">
        <v>34</v>
      </c>
      <c r="D786" s="11" t="s">
        <v>71</v>
      </c>
      <c r="E786" s="12" t="s">
        <v>67</v>
      </c>
      <c r="F786" s="12" t="s">
        <v>520</v>
      </c>
      <c r="G786" s="11"/>
      <c r="H786" s="13">
        <f>H787+H788+H789</f>
        <v>11755587.97</v>
      </c>
      <c r="I786" s="13">
        <f>I787+I788+I789</f>
        <v>188237</v>
      </c>
      <c r="J786" s="13">
        <f t="shared" si="44"/>
        <v>11943824.97</v>
      </c>
      <c r="K786" s="20"/>
    </row>
    <row r="787" spans="2:11" ht="60">
      <c r="B787" s="22" t="s">
        <v>138</v>
      </c>
      <c r="C787" s="11" t="s">
        <v>34</v>
      </c>
      <c r="D787" s="11" t="s">
        <v>71</v>
      </c>
      <c r="E787" s="12" t="s">
        <v>67</v>
      </c>
      <c r="F787" s="12" t="s">
        <v>520</v>
      </c>
      <c r="G787" s="11" t="s">
        <v>116</v>
      </c>
      <c r="H787" s="13">
        <v>8904260</v>
      </c>
      <c r="I787" s="13">
        <f>224070-100962+67670</f>
        <v>190778</v>
      </c>
      <c r="J787" s="13">
        <f t="shared" si="44"/>
        <v>9095038</v>
      </c>
      <c r="K787" s="20"/>
    </row>
    <row r="788" spans="2:11" ht="24">
      <c r="B788" s="22" t="s">
        <v>139</v>
      </c>
      <c r="C788" s="11" t="s">
        <v>34</v>
      </c>
      <c r="D788" s="11" t="s">
        <v>71</v>
      </c>
      <c r="E788" s="12" t="s">
        <v>67</v>
      </c>
      <c r="F788" s="12" t="s">
        <v>520</v>
      </c>
      <c r="G788" s="11" t="s">
        <v>253</v>
      </c>
      <c r="H788" s="13">
        <v>2755227.97</v>
      </c>
      <c r="I788" s="13">
        <v>0</v>
      </c>
      <c r="J788" s="13">
        <f t="shared" si="44"/>
        <v>2755227.97</v>
      </c>
      <c r="K788" s="20"/>
    </row>
    <row r="789" spans="2:11" ht="12.75">
      <c r="B789" s="22" t="s">
        <v>142</v>
      </c>
      <c r="C789" s="11" t="s">
        <v>34</v>
      </c>
      <c r="D789" s="11" t="s">
        <v>71</v>
      </c>
      <c r="E789" s="12" t="s">
        <v>67</v>
      </c>
      <c r="F789" s="12" t="s">
        <v>520</v>
      </c>
      <c r="G789" s="11" t="s">
        <v>250</v>
      </c>
      <c r="H789" s="13">
        <v>96100</v>
      </c>
      <c r="I789" s="13">
        <v>-2541</v>
      </c>
      <c r="J789" s="13">
        <f t="shared" si="44"/>
        <v>93559</v>
      </c>
      <c r="K789" s="20"/>
    </row>
    <row r="790" spans="2:11" ht="38.25" customHeight="1">
      <c r="B790" s="22" t="s">
        <v>463</v>
      </c>
      <c r="C790" s="11" t="s">
        <v>34</v>
      </c>
      <c r="D790" s="11" t="s">
        <v>71</v>
      </c>
      <c r="E790" s="12" t="s">
        <v>67</v>
      </c>
      <c r="F790" s="12" t="s">
        <v>521</v>
      </c>
      <c r="G790" s="11"/>
      <c r="H790" s="13">
        <f>H791</f>
        <v>6426824</v>
      </c>
      <c r="I790" s="13">
        <f>I791</f>
        <v>0</v>
      </c>
      <c r="J790" s="13">
        <f t="shared" si="44"/>
        <v>6426824</v>
      </c>
      <c r="K790" s="20"/>
    </row>
    <row r="791" spans="2:11" ht="60">
      <c r="B791" s="22" t="s">
        <v>138</v>
      </c>
      <c r="C791" s="11" t="s">
        <v>34</v>
      </c>
      <c r="D791" s="11" t="s">
        <v>71</v>
      </c>
      <c r="E791" s="12" t="s">
        <v>67</v>
      </c>
      <c r="F791" s="12" t="s">
        <v>521</v>
      </c>
      <c r="G791" s="11" t="s">
        <v>116</v>
      </c>
      <c r="H791" s="13">
        <v>6426824</v>
      </c>
      <c r="I791" s="13">
        <v>0</v>
      </c>
      <c r="J791" s="13">
        <f t="shared" si="44"/>
        <v>6426824</v>
      </c>
      <c r="K791" s="20"/>
    </row>
    <row r="792" spans="2:11" ht="48" customHeight="1">
      <c r="B792" s="22" t="s">
        <v>708</v>
      </c>
      <c r="C792" s="11" t="s">
        <v>34</v>
      </c>
      <c r="D792" s="11" t="s">
        <v>71</v>
      </c>
      <c r="E792" s="12" t="s">
        <v>67</v>
      </c>
      <c r="F792" s="12" t="s">
        <v>706</v>
      </c>
      <c r="G792" s="11"/>
      <c r="H792" s="13">
        <f>H793</f>
        <v>402385</v>
      </c>
      <c r="I792" s="13">
        <f>I793</f>
        <v>0</v>
      </c>
      <c r="J792" s="13">
        <f t="shared" si="44"/>
        <v>402385</v>
      </c>
      <c r="K792" s="20"/>
    </row>
    <row r="793" spans="2:11" ht="24" customHeight="1">
      <c r="B793" s="22" t="s">
        <v>709</v>
      </c>
      <c r="C793" s="11" t="s">
        <v>34</v>
      </c>
      <c r="D793" s="11" t="s">
        <v>71</v>
      </c>
      <c r="E793" s="12" t="s">
        <v>67</v>
      </c>
      <c r="F793" s="12" t="s">
        <v>707</v>
      </c>
      <c r="G793" s="11"/>
      <c r="H793" s="13">
        <f>H794+H795</f>
        <v>402385</v>
      </c>
      <c r="I793" s="13">
        <f>I794+I795</f>
        <v>0</v>
      </c>
      <c r="J793" s="13">
        <f t="shared" si="44"/>
        <v>402385</v>
      </c>
      <c r="K793" s="20"/>
    </row>
    <row r="794" spans="2:11" ht="24">
      <c r="B794" s="22" t="s">
        <v>139</v>
      </c>
      <c r="C794" s="11" t="s">
        <v>34</v>
      </c>
      <c r="D794" s="11" t="s">
        <v>71</v>
      </c>
      <c r="E794" s="12" t="s">
        <v>67</v>
      </c>
      <c r="F794" s="12" t="s">
        <v>707</v>
      </c>
      <c r="G794" s="11" t="s">
        <v>253</v>
      </c>
      <c r="H794" s="13">
        <v>142535</v>
      </c>
      <c r="I794" s="13">
        <v>0</v>
      </c>
      <c r="J794" s="13">
        <f t="shared" si="44"/>
        <v>142535</v>
      </c>
      <c r="K794" s="20"/>
    </row>
    <row r="795" spans="2:11" ht="12.75">
      <c r="B795" s="22" t="s">
        <v>144</v>
      </c>
      <c r="C795" s="11" t="s">
        <v>34</v>
      </c>
      <c r="D795" s="11" t="s">
        <v>71</v>
      </c>
      <c r="E795" s="12" t="s">
        <v>67</v>
      </c>
      <c r="F795" s="12" t="s">
        <v>707</v>
      </c>
      <c r="G795" s="11" t="s">
        <v>266</v>
      </c>
      <c r="H795" s="13">
        <v>259850</v>
      </c>
      <c r="I795" s="13">
        <v>0</v>
      </c>
      <c r="J795" s="13">
        <f t="shared" si="44"/>
        <v>259850</v>
      </c>
      <c r="K795" s="20"/>
    </row>
    <row r="796" spans="2:11" ht="36" customHeight="1">
      <c r="B796" s="22" t="s">
        <v>655</v>
      </c>
      <c r="C796" s="11" t="s">
        <v>34</v>
      </c>
      <c r="D796" s="11" t="s">
        <v>71</v>
      </c>
      <c r="E796" s="12" t="s">
        <v>67</v>
      </c>
      <c r="F796" s="12" t="s">
        <v>586</v>
      </c>
      <c r="G796" s="11"/>
      <c r="H796" s="13">
        <f>H797</f>
        <v>201000</v>
      </c>
      <c r="I796" s="13">
        <f>I797</f>
        <v>0</v>
      </c>
      <c r="J796" s="13">
        <f t="shared" si="44"/>
        <v>201000</v>
      </c>
      <c r="K796" s="20"/>
    </row>
    <row r="797" spans="2:11" ht="12.75" customHeight="1">
      <c r="B797" s="22" t="s">
        <v>656</v>
      </c>
      <c r="C797" s="11" t="s">
        <v>34</v>
      </c>
      <c r="D797" s="11" t="s">
        <v>71</v>
      </c>
      <c r="E797" s="12" t="s">
        <v>67</v>
      </c>
      <c r="F797" s="12" t="s">
        <v>585</v>
      </c>
      <c r="G797" s="11"/>
      <c r="H797" s="13">
        <f>H798+H801</f>
        <v>201000</v>
      </c>
      <c r="I797" s="13">
        <f>I798+I801</f>
        <v>0</v>
      </c>
      <c r="J797" s="13">
        <f t="shared" si="44"/>
        <v>201000</v>
      </c>
      <c r="K797" s="20"/>
    </row>
    <row r="798" spans="2:11" ht="24" customHeight="1">
      <c r="B798" s="22" t="s">
        <v>590</v>
      </c>
      <c r="C798" s="11" t="s">
        <v>34</v>
      </c>
      <c r="D798" s="11" t="s">
        <v>71</v>
      </c>
      <c r="E798" s="12" t="s">
        <v>67</v>
      </c>
      <c r="F798" s="12" t="s">
        <v>587</v>
      </c>
      <c r="G798" s="11"/>
      <c r="H798" s="13">
        <f>H799</f>
        <v>15000</v>
      </c>
      <c r="I798" s="13">
        <f>I799</f>
        <v>0</v>
      </c>
      <c r="J798" s="13">
        <f t="shared" si="44"/>
        <v>15000</v>
      </c>
      <c r="K798" s="20"/>
    </row>
    <row r="799" spans="2:11" ht="24" customHeight="1">
      <c r="B799" s="22" t="s">
        <v>939</v>
      </c>
      <c r="C799" s="11" t="s">
        <v>34</v>
      </c>
      <c r="D799" s="11" t="s">
        <v>71</v>
      </c>
      <c r="E799" s="12" t="s">
        <v>67</v>
      </c>
      <c r="F799" s="12" t="s">
        <v>940</v>
      </c>
      <c r="G799" s="11"/>
      <c r="H799" s="13">
        <f>H800</f>
        <v>15000</v>
      </c>
      <c r="I799" s="13">
        <f>I800</f>
        <v>0</v>
      </c>
      <c r="J799" s="13">
        <f t="shared" si="44"/>
        <v>15000</v>
      </c>
      <c r="K799" s="20"/>
    </row>
    <row r="800" spans="2:11" ht="24">
      <c r="B800" s="22" t="s">
        <v>139</v>
      </c>
      <c r="C800" s="11" t="s">
        <v>34</v>
      </c>
      <c r="D800" s="11" t="s">
        <v>71</v>
      </c>
      <c r="E800" s="12" t="s">
        <v>67</v>
      </c>
      <c r="F800" s="12" t="s">
        <v>940</v>
      </c>
      <c r="G800" s="11" t="s">
        <v>253</v>
      </c>
      <c r="H800" s="13">
        <v>15000</v>
      </c>
      <c r="I800" s="13">
        <v>0</v>
      </c>
      <c r="J800" s="13">
        <f t="shared" si="44"/>
        <v>15000</v>
      </c>
      <c r="K800" s="20"/>
    </row>
    <row r="801" spans="2:11" ht="26.25" customHeight="1">
      <c r="B801" s="22" t="s">
        <v>761</v>
      </c>
      <c r="C801" s="11" t="s">
        <v>34</v>
      </c>
      <c r="D801" s="11" t="s">
        <v>71</v>
      </c>
      <c r="E801" s="12" t="s">
        <v>67</v>
      </c>
      <c r="F801" s="12" t="s">
        <v>756</v>
      </c>
      <c r="G801" s="11"/>
      <c r="H801" s="13">
        <f>H802</f>
        <v>186000</v>
      </c>
      <c r="I801" s="13">
        <f>I802</f>
        <v>0</v>
      </c>
      <c r="J801" s="13">
        <f t="shared" si="44"/>
        <v>186000</v>
      </c>
      <c r="K801" s="20"/>
    </row>
    <row r="802" spans="2:11" ht="12.75">
      <c r="B802" s="22" t="s">
        <v>944</v>
      </c>
      <c r="C802" s="11" t="s">
        <v>34</v>
      </c>
      <c r="D802" s="11" t="s">
        <v>71</v>
      </c>
      <c r="E802" s="12" t="s">
        <v>67</v>
      </c>
      <c r="F802" s="12" t="s">
        <v>943</v>
      </c>
      <c r="G802" s="11"/>
      <c r="H802" s="13">
        <f>H803</f>
        <v>186000</v>
      </c>
      <c r="I802" s="13">
        <f>I803</f>
        <v>0</v>
      </c>
      <c r="J802" s="13">
        <f t="shared" si="44"/>
        <v>186000</v>
      </c>
      <c r="K802" s="20"/>
    </row>
    <row r="803" spans="2:11" ht="24">
      <c r="B803" s="22" t="s">
        <v>139</v>
      </c>
      <c r="C803" s="11" t="s">
        <v>34</v>
      </c>
      <c r="D803" s="11" t="s">
        <v>71</v>
      </c>
      <c r="E803" s="12" t="s">
        <v>67</v>
      </c>
      <c r="F803" s="12" t="s">
        <v>943</v>
      </c>
      <c r="G803" s="11" t="s">
        <v>253</v>
      </c>
      <c r="H803" s="13">
        <v>186000</v>
      </c>
      <c r="I803" s="13">
        <v>0</v>
      </c>
      <c r="J803" s="13">
        <f t="shared" si="44"/>
        <v>186000</v>
      </c>
      <c r="K803" s="20"/>
    </row>
    <row r="804" spans="2:11" ht="12.75" customHeight="1">
      <c r="B804" s="22" t="s">
        <v>243</v>
      </c>
      <c r="C804" s="11" t="s">
        <v>34</v>
      </c>
      <c r="D804" s="11" t="s">
        <v>50</v>
      </c>
      <c r="E804" s="12"/>
      <c r="F804" s="12"/>
      <c r="G804" s="11"/>
      <c r="H804" s="13">
        <f>H805</f>
        <v>3615500</v>
      </c>
      <c r="I804" s="13">
        <f>I805</f>
        <v>0</v>
      </c>
      <c r="J804" s="13">
        <f t="shared" si="44"/>
        <v>3615500</v>
      </c>
      <c r="K804" s="20"/>
    </row>
    <row r="805" spans="2:11" ht="12.75" customHeight="1">
      <c r="B805" s="22" t="s">
        <v>37</v>
      </c>
      <c r="C805" s="11" t="s">
        <v>34</v>
      </c>
      <c r="D805" s="11" t="s">
        <v>50</v>
      </c>
      <c r="E805" s="12" t="s">
        <v>63</v>
      </c>
      <c r="F805" s="12"/>
      <c r="G805" s="11"/>
      <c r="H805" s="13">
        <f>H806</f>
        <v>3615500</v>
      </c>
      <c r="I805" s="13">
        <f>I806</f>
        <v>0</v>
      </c>
      <c r="J805" s="13">
        <f t="shared" si="44"/>
        <v>3615500</v>
      </c>
      <c r="K805" s="20"/>
    </row>
    <row r="806" spans="2:11" ht="24" customHeight="1">
      <c r="B806" s="22" t="s">
        <v>428</v>
      </c>
      <c r="C806" s="11" t="s">
        <v>34</v>
      </c>
      <c r="D806" s="11" t="s">
        <v>50</v>
      </c>
      <c r="E806" s="12" t="s">
        <v>63</v>
      </c>
      <c r="F806" s="12" t="s">
        <v>346</v>
      </c>
      <c r="G806" s="11"/>
      <c r="H806" s="13">
        <f aca="true" t="shared" si="46" ref="H806:I809">H807</f>
        <v>3615500</v>
      </c>
      <c r="I806" s="13">
        <f t="shared" si="46"/>
        <v>0</v>
      </c>
      <c r="J806" s="13">
        <f t="shared" si="44"/>
        <v>3615500</v>
      </c>
      <c r="K806" s="20"/>
    </row>
    <row r="807" spans="2:11" ht="12.75" customHeight="1">
      <c r="B807" s="22" t="s">
        <v>448</v>
      </c>
      <c r="C807" s="11" t="s">
        <v>34</v>
      </c>
      <c r="D807" s="11" t="s">
        <v>50</v>
      </c>
      <c r="E807" s="12" t="s">
        <v>63</v>
      </c>
      <c r="F807" s="12" t="s">
        <v>367</v>
      </c>
      <c r="G807" s="11"/>
      <c r="H807" s="13">
        <f t="shared" si="46"/>
        <v>3615500</v>
      </c>
      <c r="I807" s="13">
        <f t="shared" si="46"/>
        <v>0</v>
      </c>
      <c r="J807" s="13">
        <f t="shared" si="44"/>
        <v>3615500</v>
      </c>
      <c r="K807" s="20"/>
    </row>
    <row r="808" spans="2:11" ht="24" customHeight="1">
      <c r="B808" s="22" t="s">
        <v>449</v>
      </c>
      <c r="C808" s="11" t="s">
        <v>34</v>
      </c>
      <c r="D808" s="11" t="s">
        <v>50</v>
      </c>
      <c r="E808" s="12" t="s">
        <v>63</v>
      </c>
      <c r="F808" s="12" t="s">
        <v>368</v>
      </c>
      <c r="G808" s="11"/>
      <c r="H808" s="13">
        <f t="shared" si="46"/>
        <v>3615500</v>
      </c>
      <c r="I808" s="13">
        <f t="shared" si="46"/>
        <v>0</v>
      </c>
      <c r="J808" s="13">
        <f t="shared" si="44"/>
        <v>3615500</v>
      </c>
      <c r="K808" s="20"/>
    </row>
    <row r="809" spans="2:11" ht="59.25" customHeight="1">
      <c r="B809" s="22" t="s">
        <v>315</v>
      </c>
      <c r="C809" s="11" t="s">
        <v>34</v>
      </c>
      <c r="D809" s="11" t="s">
        <v>50</v>
      </c>
      <c r="E809" s="12" t="s">
        <v>63</v>
      </c>
      <c r="F809" s="12" t="s">
        <v>389</v>
      </c>
      <c r="G809" s="11"/>
      <c r="H809" s="13">
        <f t="shared" si="46"/>
        <v>3615500</v>
      </c>
      <c r="I809" s="13">
        <f t="shared" si="46"/>
        <v>0</v>
      </c>
      <c r="J809" s="13">
        <f t="shared" si="44"/>
        <v>3615500</v>
      </c>
      <c r="K809" s="20"/>
    </row>
    <row r="810" spans="2:11" ht="12.75">
      <c r="B810" s="22" t="s">
        <v>144</v>
      </c>
      <c r="C810" s="11" t="s">
        <v>34</v>
      </c>
      <c r="D810" s="11" t="s">
        <v>50</v>
      </c>
      <c r="E810" s="12" t="s">
        <v>63</v>
      </c>
      <c r="F810" s="12" t="s">
        <v>389</v>
      </c>
      <c r="G810" s="11" t="s">
        <v>266</v>
      </c>
      <c r="H810" s="13">
        <v>3615500</v>
      </c>
      <c r="I810" s="13">
        <v>0</v>
      </c>
      <c r="J810" s="13">
        <f t="shared" si="44"/>
        <v>3615500</v>
      </c>
      <c r="K810" s="20"/>
    </row>
    <row r="811" spans="2:11" ht="31.5" customHeight="1">
      <c r="B811" s="7" t="s">
        <v>39</v>
      </c>
      <c r="C811" s="34" t="s">
        <v>38</v>
      </c>
      <c r="D811" s="34"/>
      <c r="E811" s="34"/>
      <c r="F811" s="34"/>
      <c r="G811" s="34"/>
      <c r="H811" s="34">
        <f>H813+H848+H887+H894+H858+H870+H837+H909+H854+H879+H841</f>
        <v>51237590.16</v>
      </c>
      <c r="I811" s="34">
        <f>I813+I848+I887+I894+I858+I870+I837+I909+I854+I879+I841</f>
        <v>8715470.69</v>
      </c>
      <c r="J811" s="34">
        <f>J813+J848+J887+J894+J858+J870+J837+J909+J854+J879+J841</f>
        <v>59953060.85</v>
      </c>
      <c r="K811" s="20"/>
    </row>
    <row r="812" spans="2:11" ht="12.75" customHeight="1">
      <c r="B812" s="22" t="s">
        <v>234</v>
      </c>
      <c r="C812" s="11" t="s">
        <v>38</v>
      </c>
      <c r="D812" s="11" t="s">
        <v>60</v>
      </c>
      <c r="E812" s="12"/>
      <c r="F812" s="12"/>
      <c r="G812" s="11"/>
      <c r="H812" s="13">
        <f>H813+H837+H841</f>
        <v>7600808.109999999</v>
      </c>
      <c r="I812" s="13">
        <f>I813+I837+I841</f>
        <v>144000</v>
      </c>
      <c r="J812" s="13">
        <f t="shared" si="44"/>
        <v>7744808.109999999</v>
      </c>
      <c r="K812" s="20"/>
    </row>
    <row r="813" spans="2:11" ht="36" customHeight="1">
      <c r="B813" s="22" t="s">
        <v>40</v>
      </c>
      <c r="C813" s="11" t="s">
        <v>38</v>
      </c>
      <c r="D813" s="11" t="s">
        <v>60</v>
      </c>
      <c r="E813" s="12" t="s">
        <v>64</v>
      </c>
      <c r="F813" s="12"/>
      <c r="G813" s="11"/>
      <c r="H813" s="13">
        <f>H819+H814</f>
        <v>7181208.109999999</v>
      </c>
      <c r="I813" s="13">
        <f>I819+I814</f>
        <v>144000</v>
      </c>
      <c r="J813" s="13">
        <f t="shared" si="44"/>
        <v>7325208.109999999</v>
      </c>
      <c r="K813" s="20"/>
    </row>
    <row r="814" spans="2:11" ht="36" customHeight="1" hidden="1">
      <c r="B814" s="22" t="s">
        <v>410</v>
      </c>
      <c r="C814" s="11" t="s">
        <v>38</v>
      </c>
      <c r="D814" s="11" t="s">
        <v>60</v>
      </c>
      <c r="E814" s="12" t="s">
        <v>64</v>
      </c>
      <c r="F814" s="12" t="s">
        <v>342</v>
      </c>
      <c r="G814" s="11"/>
      <c r="H814" s="13">
        <f aca="true" t="shared" si="47" ref="H814:I817">H815</f>
        <v>0</v>
      </c>
      <c r="I814" s="13">
        <f t="shared" si="47"/>
        <v>0</v>
      </c>
      <c r="J814" s="13">
        <f aca="true" t="shared" si="48" ref="J814:J877">H814+I814</f>
        <v>0</v>
      </c>
      <c r="K814" s="20"/>
    </row>
    <row r="815" spans="2:11" ht="26.25" customHeight="1" hidden="1">
      <c r="B815" s="22" t="s">
        <v>432</v>
      </c>
      <c r="C815" s="11" t="s">
        <v>38</v>
      </c>
      <c r="D815" s="11" t="s">
        <v>60</v>
      </c>
      <c r="E815" s="12" t="s">
        <v>64</v>
      </c>
      <c r="F815" s="12" t="s">
        <v>343</v>
      </c>
      <c r="G815" s="11"/>
      <c r="H815" s="13">
        <f t="shared" si="47"/>
        <v>0</v>
      </c>
      <c r="I815" s="13">
        <f t="shared" si="47"/>
        <v>0</v>
      </c>
      <c r="J815" s="13">
        <f t="shared" si="48"/>
        <v>0</v>
      </c>
      <c r="K815" s="20"/>
    </row>
    <row r="816" spans="2:11" ht="27" customHeight="1" hidden="1">
      <c r="B816" s="22" t="s">
        <v>433</v>
      </c>
      <c r="C816" s="11" t="s">
        <v>38</v>
      </c>
      <c r="D816" s="11" t="s">
        <v>60</v>
      </c>
      <c r="E816" s="12" t="s">
        <v>64</v>
      </c>
      <c r="F816" s="12" t="s">
        <v>344</v>
      </c>
      <c r="G816" s="11"/>
      <c r="H816" s="13">
        <f t="shared" si="47"/>
        <v>0</v>
      </c>
      <c r="I816" s="13">
        <f t="shared" si="47"/>
        <v>0</v>
      </c>
      <c r="J816" s="13">
        <f t="shared" si="48"/>
        <v>0</v>
      </c>
      <c r="K816" s="20"/>
    </row>
    <row r="817" spans="2:11" ht="24" customHeight="1" hidden="1">
      <c r="B817" s="22" t="s">
        <v>200</v>
      </c>
      <c r="C817" s="11" t="s">
        <v>38</v>
      </c>
      <c r="D817" s="11" t="s">
        <v>60</v>
      </c>
      <c r="E817" s="12" t="s">
        <v>64</v>
      </c>
      <c r="F817" s="12" t="s">
        <v>475</v>
      </c>
      <c r="G817" s="11"/>
      <c r="H817" s="13">
        <f t="shared" si="47"/>
        <v>0</v>
      </c>
      <c r="I817" s="13">
        <f t="shared" si="47"/>
        <v>0</v>
      </c>
      <c r="J817" s="13">
        <f t="shared" si="48"/>
        <v>0</v>
      </c>
      <c r="K817" s="20"/>
    </row>
    <row r="818" spans="2:11" ht="28.5" customHeight="1" hidden="1">
      <c r="B818" s="22" t="s">
        <v>139</v>
      </c>
      <c r="C818" s="11" t="s">
        <v>38</v>
      </c>
      <c r="D818" s="11" t="s">
        <v>60</v>
      </c>
      <c r="E818" s="12" t="s">
        <v>64</v>
      </c>
      <c r="F818" s="12" t="s">
        <v>475</v>
      </c>
      <c r="G818" s="11" t="s">
        <v>253</v>
      </c>
      <c r="H818" s="13">
        <v>0</v>
      </c>
      <c r="I818" s="13">
        <v>0</v>
      </c>
      <c r="J818" s="13">
        <f t="shared" si="48"/>
        <v>0</v>
      </c>
      <c r="K818" s="20"/>
    </row>
    <row r="819" spans="2:11" ht="35.25" customHeight="1">
      <c r="B819" s="22" t="s">
        <v>597</v>
      </c>
      <c r="C819" s="11" t="s">
        <v>38</v>
      </c>
      <c r="D819" s="11" t="s">
        <v>60</v>
      </c>
      <c r="E819" s="12" t="s">
        <v>64</v>
      </c>
      <c r="F819" s="12" t="s">
        <v>390</v>
      </c>
      <c r="G819" s="11"/>
      <c r="H819" s="13">
        <f>H826+H820</f>
        <v>7181208.109999999</v>
      </c>
      <c r="I819" s="13">
        <f>I826+I820</f>
        <v>144000</v>
      </c>
      <c r="J819" s="13">
        <f t="shared" si="48"/>
        <v>7325208.109999999</v>
      </c>
      <c r="K819" s="20"/>
    </row>
    <row r="820" spans="2:11" ht="28.5" customHeight="1">
      <c r="B820" s="22" t="s">
        <v>466</v>
      </c>
      <c r="C820" s="11" t="s">
        <v>38</v>
      </c>
      <c r="D820" s="11" t="s">
        <v>60</v>
      </c>
      <c r="E820" s="12" t="s">
        <v>64</v>
      </c>
      <c r="F820" s="12" t="s">
        <v>393</v>
      </c>
      <c r="G820" s="11"/>
      <c r="H820" s="13">
        <f>H821</f>
        <v>900</v>
      </c>
      <c r="I820" s="13">
        <f>I821</f>
        <v>0</v>
      </c>
      <c r="J820" s="13">
        <f t="shared" si="48"/>
        <v>900</v>
      </c>
      <c r="K820" s="20"/>
    </row>
    <row r="821" spans="2:11" ht="27" customHeight="1">
      <c r="B821" s="22" t="s">
        <v>862</v>
      </c>
      <c r="C821" s="11" t="s">
        <v>38</v>
      </c>
      <c r="D821" s="11" t="s">
        <v>60</v>
      </c>
      <c r="E821" s="12" t="s">
        <v>64</v>
      </c>
      <c r="F821" s="12" t="s">
        <v>860</v>
      </c>
      <c r="G821" s="11"/>
      <c r="H821" s="13">
        <f>H822+H824</f>
        <v>900</v>
      </c>
      <c r="I821" s="13">
        <f>I822+I824</f>
        <v>0</v>
      </c>
      <c r="J821" s="13">
        <f t="shared" si="48"/>
        <v>900</v>
      </c>
      <c r="K821" s="20"/>
    </row>
    <row r="822" spans="2:11" ht="25.5" customHeight="1" hidden="1">
      <c r="B822" s="22" t="s">
        <v>863</v>
      </c>
      <c r="C822" s="11" t="s">
        <v>38</v>
      </c>
      <c r="D822" s="11" t="s">
        <v>60</v>
      </c>
      <c r="E822" s="12" t="s">
        <v>64</v>
      </c>
      <c r="F822" s="12" t="s">
        <v>861</v>
      </c>
      <c r="G822" s="11"/>
      <c r="H822" s="13">
        <f>H823</f>
        <v>0</v>
      </c>
      <c r="I822" s="13">
        <f>I823</f>
        <v>0</v>
      </c>
      <c r="J822" s="13">
        <f t="shared" si="48"/>
        <v>0</v>
      </c>
      <c r="K822" s="20"/>
    </row>
    <row r="823" spans="2:11" ht="27.75" customHeight="1" hidden="1">
      <c r="B823" s="22" t="s">
        <v>139</v>
      </c>
      <c r="C823" s="11" t="s">
        <v>38</v>
      </c>
      <c r="D823" s="11" t="s">
        <v>60</v>
      </c>
      <c r="E823" s="12" t="s">
        <v>64</v>
      </c>
      <c r="F823" s="12" t="s">
        <v>861</v>
      </c>
      <c r="G823" s="11" t="s">
        <v>253</v>
      </c>
      <c r="H823" s="13">
        <v>0</v>
      </c>
      <c r="I823" s="13">
        <v>0</v>
      </c>
      <c r="J823" s="13">
        <f t="shared" si="48"/>
        <v>0</v>
      </c>
      <c r="K823" s="20"/>
    </row>
    <row r="824" spans="2:11" ht="27.75" customHeight="1">
      <c r="B824" s="22" t="s">
        <v>909</v>
      </c>
      <c r="C824" s="11" t="s">
        <v>38</v>
      </c>
      <c r="D824" s="11" t="s">
        <v>60</v>
      </c>
      <c r="E824" s="12" t="s">
        <v>64</v>
      </c>
      <c r="F824" s="12" t="s">
        <v>910</v>
      </c>
      <c r="G824" s="11"/>
      <c r="H824" s="13">
        <f>H825</f>
        <v>900</v>
      </c>
      <c r="I824" s="13">
        <f>I825</f>
        <v>0</v>
      </c>
      <c r="J824" s="13">
        <f t="shared" si="48"/>
        <v>900</v>
      </c>
      <c r="K824" s="20"/>
    </row>
    <row r="825" spans="2:11" ht="27.75" customHeight="1">
      <c r="B825" s="22" t="s">
        <v>139</v>
      </c>
      <c r="C825" s="11" t="s">
        <v>38</v>
      </c>
      <c r="D825" s="11" t="s">
        <v>60</v>
      </c>
      <c r="E825" s="12" t="s">
        <v>64</v>
      </c>
      <c r="F825" s="12" t="s">
        <v>910</v>
      </c>
      <c r="G825" s="11" t="s">
        <v>253</v>
      </c>
      <c r="H825" s="13">
        <v>900</v>
      </c>
      <c r="I825" s="13">
        <v>0</v>
      </c>
      <c r="J825" s="13">
        <f t="shared" si="48"/>
        <v>900</v>
      </c>
      <c r="K825" s="20"/>
    </row>
    <row r="826" spans="2:11" ht="48" customHeight="1">
      <c r="B826" s="22" t="s">
        <v>596</v>
      </c>
      <c r="C826" s="11" t="s">
        <v>38</v>
      </c>
      <c r="D826" s="11" t="s">
        <v>60</v>
      </c>
      <c r="E826" s="12" t="s">
        <v>64</v>
      </c>
      <c r="F826" s="12" t="s">
        <v>391</v>
      </c>
      <c r="G826" s="11"/>
      <c r="H826" s="13">
        <f>H827+H829</f>
        <v>7180308.109999999</v>
      </c>
      <c r="I826" s="13">
        <f>I827+I829</f>
        <v>144000</v>
      </c>
      <c r="J826" s="13">
        <f t="shared" si="48"/>
        <v>7324308.109999999</v>
      </c>
      <c r="K826" s="20"/>
    </row>
    <row r="827" spans="2:11" ht="36" customHeight="1" hidden="1">
      <c r="B827" s="22" t="s">
        <v>465</v>
      </c>
      <c r="C827" s="11" t="s">
        <v>38</v>
      </c>
      <c r="D827" s="11" t="s">
        <v>60</v>
      </c>
      <c r="E827" s="12" t="s">
        <v>64</v>
      </c>
      <c r="F827" s="12" t="s">
        <v>392</v>
      </c>
      <c r="G827" s="11"/>
      <c r="H827" s="13">
        <f>H828</f>
        <v>0</v>
      </c>
      <c r="I827" s="13">
        <f>I828</f>
        <v>0</v>
      </c>
      <c r="J827" s="13">
        <f t="shared" si="48"/>
        <v>0</v>
      </c>
      <c r="K827" s="20"/>
    </row>
    <row r="828" spans="2:11" ht="24" hidden="1">
      <c r="B828" s="22" t="s">
        <v>139</v>
      </c>
      <c r="C828" s="11" t="s">
        <v>38</v>
      </c>
      <c r="D828" s="11" t="s">
        <v>60</v>
      </c>
      <c r="E828" s="12" t="s">
        <v>64</v>
      </c>
      <c r="F828" s="12" t="s">
        <v>392</v>
      </c>
      <c r="G828" s="11" t="s">
        <v>253</v>
      </c>
      <c r="H828" s="13">
        <v>0</v>
      </c>
      <c r="I828" s="13">
        <v>0</v>
      </c>
      <c r="J828" s="13">
        <f t="shared" si="48"/>
        <v>0</v>
      </c>
      <c r="K828" s="20"/>
    </row>
    <row r="829" spans="2:11" ht="36" customHeight="1">
      <c r="B829" s="22" t="s">
        <v>465</v>
      </c>
      <c r="C829" s="11" t="s">
        <v>38</v>
      </c>
      <c r="D829" s="11" t="s">
        <v>60</v>
      </c>
      <c r="E829" s="12" t="s">
        <v>64</v>
      </c>
      <c r="F829" s="12" t="s">
        <v>794</v>
      </c>
      <c r="G829" s="11"/>
      <c r="H829" s="13">
        <f>H831+H833</f>
        <v>7180308.109999999</v>
      </c>
      <c r="I829" s="13">
        <f>I831+I833</f>
        <v>144000</v>
      </c>
      <c r="J829" s="13">
        <f t="shared" si="48"/>
        <v>7324308.109999999</v>
      </c>
      <c r="K829" s="20"/>
    </row>
    <row r="830" spans="2:11" ht="36" customHeight="1">
      <c r="B830" s="22" t="s">
        <v>891</v>
      </c>
      <c r="C830" s="11" t="s">
        <v>38</v>
      </c>
      <c r="D830" s="11" t="s">
        <v>60</v>
      </c>
      <c r="E830" s="12" t="s">
        <v>64</v>
      </c>
      <c r="F830" s="12" t="s">
        <v>890</v>
      </c>
      <c r="G830" s="11"/>
      <c r="H830" s="13">
        <f>H831+H833</f>
        <v>7180308.109999999</v>
      </c>
      <c r="I830" s="13">
        <f>I831+I833</f>
        <v>144000</v>
      </c>
      <c r="J830" s="13">
        <f t="shared" si="48"/>
        <v>7324308.109999999</v>
      </c>
      <c r="K830" s="20"/>
    </row>
    <row r="831" spans="2:11" ht="36" customHeight="1">
      <c r="B831" s="22" t="s">
        <v>210</v>
      </c>
      <c r="C831" s="11" t="s">
        <v>38</v>
      </c>
      <c r="D831" s="11" t="s">
        <v>60</v>
      </c>
      <c r="E831" s="12" t="s">
        <v>64</v>
      </c>
      <c r="F831" s="12" t="s">
        <v>522</v>
      </c>
      <c r="G831" s="11"/>
      <c r="H831" s="13">
        <f>H832</f>
        <v>5498360</v>
      </c>
      <c r="I831" s="13">
        <f>I832</f>
        <v>144000</v>
      </c>
      <c r="J831" s="13">
        <f t="shared" si="48"/>
        <v>5642360</v>
      </c>
      <c r="K831" s="20"/>
    </row>
    <row r="832" spans="2:11" ht="60">
      <c r="B832" s="22" t="s">
        <v>138</v>
      </c>
      <c r="C832" s="11" t="s">
        <v>38</v>
      </c>
      <c r="D832" s="11" t="s">
        <v>60</v>
      </c>
      <c r="E832" s="12" t="s">
        <v>64</v>
      </c>
      <c r="F832" s="12" t="s">
        <v>522</v>
      </c>
      <c r="G832" s="11" t="s">
        <v>116</v>
      </c>
      <c r="H832" s="13">
        <v>5498360</v>
      </c>
      <c r="I832" s="13">
        <v>144000</v>
      </c>
      <c r="J832" s="13">
        <f t="shared" si="48"/>
        <v>5642360</v>
      </c>
      <c r="K832" s="20"/>
    </row>
    <row r="833" spans="2:11" ht="36" customHeight="1">
      <c r="B833" s="22" t="s">
        <v>211</v>
      </c>
      <c r="C833" s="11" t="s">
        <v>38</v>
      </c>
      <c r="D833" s="11" t="s">
        <v>60</v>
      </c>
      <c r="E833" s="12" t="s">
        <v>64</v>
      </c>
      <c r="F833" s="12" t="s">
        <v>523</v>
      </c>
      <c r="G833" s="11"/>
      <c r="H833" s="13">
        <f>H834+H835+H836</f>
        <v>1681948.1099999999</v>
      </c>
      <c r="I833" s="13">
        <f>I834+I835+I836</f>
        <v>0</v>
      </c>
      <c r="J833" s="13">
        <f t="shared" si="48"/>
        <v>1681948.1099999999</v>
      </c>
      <c r="K833" s="20"/>
    </row>
    <row r="834" spans="2:11" ht="60">
      <c r="B834" s="22" t="s">
        <v>138</v>
      </c>
      <c r="C834" s="11" t="s">
        <v>38</v>
      </c>
      <c r="D834" s="11" t="s">
        <v>60</v>
      </c>
      <c r="E834" s="12" t="s">
        <v>64</v>
      </c>
      <c r="F834" s="12" t="s">
        <v>523</v>
      </c>
      <c r="G834" s="11" t="s">
        <v>116</v>
      </c>
      <c r="H834" s="13">
        <v>1469220</v>
      </c>
      <c r="I834" s="13">
        <v>0</v>
      </c>
      <c r="J834" s="13">
        <f t="shared" si="48"/>
        <v>1469220</v>
      </c>
      <c r="K834" s="20"/>
    </row>
    <row r="835" spans="2:11" ht="24">
      <c r="B835" s="22" t="s">
        <v>139</v>
      </c>
      <c r="C835" s="11" t="s">
        <v>38</v>
      </c>
      <c r="D835" s="11" t="s">
        <v>60</v>
      </c>
      <c r="E835" s="12" t="s">
        <v>64</v>
      </c>
      <c r="F835" s="12" t="s">
        <v>523</v>
      </c>
      <c r="G835" s="11" t="s">
        <v>253</v>
      </c>
      <c r="H835" s="13">
        <v>212728.11</v>
      </c>
      <c r="I835" s="13">
        <v>0</v>
      </c>
      <c r="J835" s="13">
        <f t="shared" si="48"/>
        <v>212728.11</v>
      </c>
      <c r="K835" s="20"/>
    </row>
    <row r="836" spans="2:11" ht="12.75" hidden="1">
      <c r="B836" s="22" t="s">
        <v>142</v>
      </c>
      <c r="C836" s="11" t="s">
        <v>38</v>
      </c>
      <c r="D836" s="11" t="s">
        <v>60</v>
      </c>
      <c r="E836" s="12" t="s">
        <v>64</v>
      </c>
      <c r="F836" s="12" t="s">
        <v>523</v>
      </c>
      <c r="G836" s="11" t="s">
        <v>250</v>
      </c>
      <c r="H836" s="13">
        <v>0</v>
      </c>
      <c r="I836" s="13">
        <v>0</v>
      </c>
      <c r="J836" s="13">
        <f t="shared" si="48"/>
        <v>0</v>
      </c>
      <c r="K836" s="20"/>
    </row>
    <row r="837" spans="2:11" ht="12.75" customHeight="1" hidden="1">
      <c r="B837" s="22" t="s">
        <v>8</v>
      </c>
      <c r="C837" s="11" t="s">
        <v>38</v>
      </c>
      <c r="D837" s="11" t="s">
        <v>60</v>
      </c>
      <c r="E837" s="11" t="s">
        <v>71</v>
      </c>
      <c r="F837" s="12"/>
      <c r="G837" s="11"/>
      <c r="H837" s="13">
        <f aca="true" t="shared" si="49" ref="H837:I839">H838</f>
        <v>0</v>
      </c>
      <c r="I837" s="13">
        <f t="shared" si="49"/>
        <v>0</v>
      </c>
      <c r="J837" s="13">
        <f t="shared" si="48"/>
        <v>0</v>
      </c>
      <c r="K837" s="20"/>
    </row>
    <row r="838" spans="2:11" ht="12.75" customHeight="1" hidden="1">
      <c r="B838" s="22" t="s">
        <v>158</v>
      </c>
      <c r="C838" s="11" t="s">
        <v>38</v>
      </c>
      <c r="D838" s="11" t="s">
        <v>60</v>
      </c>
      <c r="E838" s="11" t="s">
        <v>71</v>
      </c>
      <c r="F838" s="12" t="s">
        <v>77</v>
      </c>
      <c r="G838" s="11"/>
      <c r="H838" s="13">
        <f t="shared" si="49"/>
        <v>0</v>
      </c>
      <c r="I838" s="13">
        <f t="shared" si="49"/>
        <v>0</v>
      </c>
      <c r="J838" s="13">
        <f t="shared" si="48"/>
        <v>0</v>
      </c>
      <c r="K838" s="20"/>
    </row>
    <row r="839" spans="2:11" ht="24" customHeight="1" hidden="1">
      <c r="B839" s="22" t="s">
        <v>168</v>
      </c>
      <c r="C839" s="11" t="s">
        <v>38</v>
      </c>
      <c r="D839" s="11" t="s">
        <v>60</v>
      </c>
      <c r="E839" s="11" t="s">
        <v>71</v>
      </c>
      <c r="F839" s="12" t="s">
        <v>77</v>
      </c>
      <c r="G839" s="11"/>
      <c r="H839" s="13">
        <f t="shared" si="49"/>
        <v>0</v>
      </c>
      <c r="I839" s="13">
        <f t="shared" si="49"/>
        <v>0</v>
      </c>
      <c r="J839" s="13">
        <f t="shared" si="48"/>
        <v>0</v>
      </c>
      <c r="K839" s="20"/>
    </row>
    <row r="840" spans="2:11" ht="12.75" hidden="1">
      <c r="B840" s="22" t="s">
        <v>142</v>
      </c>
      <c r="C840" s="11" t="s">
        <v>38</v>
      </c>
      <c r="D840" s="11" t="s">
        <v>60</v>
      </c>
      <c r="E840" s="11" t="s">
        <v>71</v>
      </c>
      <c r="F840" s="12" t="s">
        <v>77</v>
      </c>
      <c r="G840" s="11" t="s">
        <v>250</v>
      </c>
      <c r="H840" s="13">
        <v>0</v>
      </c>
      <c r="I840" s="13">
        <v>0</v>
      </c>
      <c r="J840" s="13">
        <f t="shared" si="48"/>
        <v>0</v>
      </c>
      <c r="K840" s="20"/>
    </row>
    <row r="841" spans="2:11" ht="12.75">
      <c r="B841" s="22" t="s">
        <v>27</v>
      </c>
      <c r="C841" s="11" t="s">
        <v>38</v>
      </c>
      <c r="D841" s="11" t="s">
        <v>60</v>
      </c>
      <c r="E841" s="11" t="s">
        <v>66</v>
      </c>
      <c r="F841" s="12"/>
      <c r="G841" s="11"/>
      <c r="H841" s="13">
        <f aca="true" t="shared" si="50" ref="H841:I845">H842</f>
        <v>419600</v>
      </c>
      <c r="I841" s="13">
        <f t="shared" si="50"/>
        <v>0</v>
      </c>
      <c r="J841" s="13">
        <f t="shared" si="48"/>
        <v>419600</v>
      </c>
      <c r="K841" s="20"/>
    </row>
    <row r="842" spans="2:11" ht="37.5" customHeight="1">
      <c r="B842" s="22" t="s">
        <v>410</v>
      </c>
      <c r="C842" s="11" t="s">
        <v>38</v>
      </c>
      <c r="D842" s="11" t="s">
        <v>60</v>
      </c>
      <c r="E842" s="11" t="s">
        <v>66</v>
      </c>
      <c r="F842" s="12" t="s">
        <v>342</v>
      </c>
      <c r="G842" s="11"/>
      <c r="H842" s="13">
        <f t="shared" si="50"/>
        <v>419600</v>
      </c>
      <c r="I842" s="13">
        <f t="shared" si="50"/>
        <v>0</v>
      </c>
      <c r="J842" s="13">
        <f t="shared" si="48"/>
        <v>419600</v>
      </c>
      <c r="K842" s="20"/>
    </row>
    <row r="843" spans="2:11" ht="25.5">
      <c r="B843" s="22" t="s">
        <v>557</v>
      </c>
      <c r="C843" s="11" t="s">
        <v>38</v>
      </c>
      <c r="D843" s="11" t="s">
        <v>60</v>
      </c>
      <c r="E843" s="11" t="s">
        <v>66</v>
      </c>
      <c r="F843" s="12" t="s">
        <v>343</v>
      </c>
      <c r="G843" s="11"/>
      <c r="H843" s="13">
        <f t="shared" si="50"/>
        <v>419600</v>
      </c>
      <c r="I843" s="13">
        <f t="shared" si="50"/>
        <v>0</v>
      </c>
      <c r="J843" s="13">
        <f t="shared" si="48"/>
        <v>419600</v>
      </c>
      <c r="K843" s="20"/>
    </row>
    <row r="844" spans="2:11" ht="24">
      <c r="B844" s="23" t="s">
        <v>433</v>
      </c>
      <c r="C844" s="11" t="s">
        <v>38</v>
      </c>
      <c r="D844" s="11" t="s">
        <v>60</v>
      </c>
      <c r="E844" s="11" t="s">
        <v>66</v>
      </c>
      <c r="F844" s="12" t="s">
        <v>344</v>
      </c>
      <c r="G844" s="11"/>
      <c r="H844" s="13">
        <f t="shared" si="50"/>
        <v>419600</v>
      </c>
      <c r="I844" s="13">
        <f t="shared" si="50"/>
        <v>0</v>
      </c>
      <c r="J844" s="13">
        <f t="shared" si="48"/>
        <v>419600</v>
      </c>
      <c r="K844" s="20"/>
    </row>
    <row r="845" spans="2:11" ht="24">
      <c r="B845" s="23" t="s">
        <v>200</v>
      </c>
      <c r="C845" s="11" t="s">
        <v>38</v>
      </c>
      <c r="D845" s="11" t="s">
        <v>60</v>
      </c>
      <c r="E845" s="11" t="s">
        <v>66</v>
      </c>
      <c r="F845" s="12" t="s">
        <v>475</v>
      </c>
      <c r="G845" s="11"/>
      <c r="H845" s="13">
        <f t="shared" si="50"/>
        <v>419600</v>
      </c>
      <c r="I845" s="13">
        <f t="shared" si="50"/>
        <v>0</v>
      </c>
      <c r="J845" s="13">
        <f t="shared" si="48"/>
        <v>419600</v>
      </c>
      <c r="K845" s="20"/>
    </row>
    <row r="846" spans="2:11" ht="24">
      <c r="B846" s="22" t="s">
        <v>139</v>
      </c>
      <c r="C846" s="11" t="s">
        <v>38</v>
      </c>
      <c r="D846" s="11" t="s">
        <v>60</v>
      </c>
      <c r="E846" s="11" t="s">
        <v>66</v>
      </c>
      <c r="F846" s="12" t="s">
        <v>475</v>
      </c>
      <c r="G846" s="11" t="s">
        <v>253</v>
      </c>
      <c r="H846" s="13">
        <v>419600</v>
      </c>
      <c r="I846" s="13">
        <v>0</v>
      </c>
      <c r="J846" s="13">
        <f t="shared" si="48"/>
        <v>419600</v>
      </c>
      <c r="K846" s="20"/>
    </row>
    <row r="847" spans="2:11" ht="12.75" customHeight="1" hidden="1">
      <c r="B847" s="22" t="s">
        <v>235</v>
      </c>
      <c r="C847" s="11" t="s">
        <v>38</v>
      </c>
      <c r="D847" s="11" t="s">
        <v>61</v>
      </c>
      <c r="E847" s="12"/>
      <c r="F847" s="12"/>
      <c r="G847" s="11"/>
      <c r="H847" s="13">
        <f>H848</f>
        <v>0</v>
      </c>
      <c r="I847" s="13">
        <f>I848</f>
        <v>0</v>
      </c>
      <c r="J847" s="13">
        <f t="shared" si="48"/>
        <v>0</v>
      </c>
      <c r="K847" s="20"/>
    </row>
    <row r="848" spans="2:11" ht="12.75" customHeight="1" hidden="1">
      <c r="B848" s="22" t="s">
        <v>12</v>
      </c>
      <c r="C848" s="11" t="s">
        <v>38</v>
      </c>
      <c r="D848" s="11" t="s">
        <v>61</v>
      </c>
      <c r="E848" s="12" t="s">
        <v>62</v>
      </c>
      <c r="F848" s="12"/>
      <c r="G848" s="11"/>
      <c r="H848" s="13">
        <f>H850</f>
        <v>0</v>
      </c>
      <c r="I848" s="13">
        <f>I850</f>
        <v>0</v>
      </c>
      <c r="J848" s="13">
        <f t="shared" si="48"/>
        <v>0</v>
      </c>
      <c r="K848" s="20"/>
    </row>
    <row r="849" spans="2:11" ht="12.75" customHeight="1" hidden="1">
      <c r="B849" s="22" t="s">
        <v>158</v>
      </c>
      <c r="C849" s="11" t="s">
        <v>38</v>
      </c>
      <c r="D849" s="11" t="s">
        <v>61</v>
      </c>
      <c r="E849" s="12" t="s">
        <v>62</v>
      </c>
      <c r="F849" s="12" t="s">
        <v>147</v>
      </c>
      <c r="G849" s="11"/>
      <c r="H849" s="13">
        <f>H850</f>
        <v>0</v>
      </c>
      <c r="I849" s="13">
        <f>I850</f>
        <v>0</v>
      </c>
      <c r="J849" s="13">
        <f t="shared" si="48"/>
        <v>0</v>
      </c>
      <c r="K849" s="20"/>
    </row>
    <row r="850" spans="2:11" ht="36" customHeight="1" hidden="1">
      <c r="B850" s="22" t="s">
        <v>230</v>
      </c>
      <c r="C850" s="11" t="s">
        <v>38</v>
      </c>
      <c r="D850" s="11" t="s">
        <v>61</v>
      </c>
      <c r="E850" s="12" t="s">
        <v>62</v>
      </c>
      <c r="F850" s="12" t="s">
        <v>111</v>
      </c>
      <c r="G850" s="11"/>
      <c r="H850" s="13">
        <f>H851</f>
        <v>0</v>
      </c>
      <c r="I850" s="13">
        <f>I851</f>
        <v>0</v>
      </c>
      <c r="J850" s="13">
        <f t="shared" si="48"/>
        <v>0</v>
      </c>
      <c r="K850" s="20"/>
    </row>
    <row r="851" spans="2:11" ht="12.75" hidden="1">
      <c r="B851" s="22" t="s">
        <v>141</v>
      </c>
      <c r="C851" s="11" t="s">
        <v>38</v>
      </c>
      <c r="D851" s="11" t="s">
        <v>61</v>
      </c>
      <c r="E851" s="12" t="s">
        <v>62</v>
      </c>
      <c r="F851" s="12" t="s">
        <v>111</v>
      </c>
      <c r="G851" s="11">
        <v>500</v>
      </c>
      <c r="H851" s="13">
        <v>0</v>
      </c>
      <c r="I851" s="13">
        <v>0</v>
      </c>
      <c r="J851" s="13">
        <f t="shared" si="48"/>
        <v>0</v>
      </c>
      <c r="K851" s="20"/>
    </row>
    <row r="852" spans="2:11" ht="12.75" customHeight="1" hidden="1">
      <c r="B852" s="22" t="s">
        <v>264</v>
      </c>
      <c r="C852" s="11" t="s">
        <v>38</v>
      </c>
      <c r="D852" s="11" t="s">
        <v>63</v>
      </c>
      <c r="E852" s="12"/>
      <c r="F852" s="12"/>
      <c r="G852" s="11"/>
      <c r="H852" s="13">
        <f>H854</f>
        <v>0</v>
      </c>
      <c r="I852" s="13">
        <f>I854</f>
        <v>0</v>
      </c>
      <c r="J852" s="13">
        <f t="shared" si="48"/>
        <v>0</v>
      </c>
      <c r="K852" s="20"/>
    </row>
    <row r="853" spans="2:11" ht="12.75" customHeight="1" hidden="1">
      <c r="B853" s="22" t="s">
        <v>51</v>
      </c>
      <c r="C853" s="11" t="s">
        <v>38</v>
      </c>
      <c r="D853" s="11" t="s">
        <v>63</v>
      </c>
      <c r="E853" s="11" t="s">
        <v>67</v>
      </c>
      <c r="F853" s="12"/>
      <c r="G853" s="11"/>
      <c r="H853" s="13">
        <f aca="true" t="shared" si="51" ref="H853:I855">H854</f>
        <v>0</v>
      </c>
      <c r="I853" s="13">
        <f t="shared" si="51"/>
        <v>0</v>
      </c>
      <c r="J853" s="13">
        <f t="shared" si="48"/>
        <v>0</v>
      </c>
      <c r="K853" s="20"/>
    </row>
    <row r="854" spans="2:11" ht="24" customHeight="1" hidden="1">
      <c r="B854" s="22" t="s">
        <v>224</v>
      </c>
      <c r="C854" s="11" t="s">
        <v>38</v>
      </c>
      <c r="D854" s="11" t="s">
        <v>63</v>
      </c>
      <c r="E854" s="11" t="s">
        <v>67</v>
      </c>
      <c r="F854" s="12" t="s">
        <v>121</v>
      </c>
      <c r="G854" s="11"/>
      <c r="H854" s="13">
        <f t="shared" si="51"/>
        <v>0</v>
      </c>
      <c r="I854" s="13">
        <f t="shared" si="51"/>
        <v>0</v>
      </c>
      <c r="J854" s="13">
        <f t="shared" si="48"/>
        <v>0</v>
      </c>
      <c r="K854" s="20"/>
    </row>
    <row r="855" spans="2:11" ht="36" customHeight="1" hidden="1">
      <c r="B855" s="22" t="s">
        <v>225</v>
      </c>
      <c r="C855" s="11" t="s">
        <v>38</v>
      </c>
      <c r="D855" s="11" t="s">
        <v>63</v>
      </c>
      <c r="E855" s="11" t="s">
        <v>67</v>
      </c>
      <c r="F855" s="12" t="s">
        <v>89</v>
      </c>
      <c r="G855" s="11"/>
      <c r="H855" s="13">
        <f t="shared" si="51"/>
        <v>0</v>
      </c>
      <c r="I855" s="13">
        <f t="shared" si="51"/>
        <v>0</v>
      </c>
      <c r="J855" s="13">
        <f t="shared" si="48"/>
        <v>0</v>
      </c>
      <c r="K855" s="20"/>
    </row>
    <row r="856" spans="2:11" ht="12.75" hidden="1">
      <c r="B856" s="22" t="s">
        <v>141</v>
      </c>
      <c r="C856" s="11" t="s">
        <v>38</v>
      </c>
      <c r="D856" s="11" t="s">
        <v>63</v>
      </c>
      <c r="E856" s="11" t="s">
        <v>67</v>
      </c>
      <c r="F856" s="12" t="s">
        <v>89</v>
      </c>
      <c r="G856" s="11" t="s">
        <v>22</v>
      </c>
      <c r="H856" s="13">
        <v>0</v>
      </c>
      <c r="I856" s="13">
        <v>0</v>
      </c>
      <c r="J856" s="13">
        <f t="shared" si="48"/>
        <v>0</v>
      </c>
      <c r="K856" s="20"/>
    </row>
    <row r="857" spans="2:11" ht="12.75" customHeight="1" hidden="1">
      <c r="B857" s="22" t="s">
        <v>239</v>
      </c>
      <c r="C857" s="11" t="s">
        <v>38</v>
      </c>
      <c r="D857" s="11" t="s">
        <v>69</v>
      </c>
      <c r="E857" s="12"/>
      <c r="F857" s="12"/>
      <c r="G857" s="11"/>
      <c r="H857" s="13">
        <f>H858+H870</f>
        <v>0</v>
      </c>
      <c r="I857" s="13">
        <f>I858+I870</f>
        <v>0</v>
      </c>
      <c r="J857" s="13">
        <f t="shared" si="48"/>
        <v>0</v>
      </c>
      <c r="K857" s="20"/>
    </row>
    <row r="858" spans="2:11" ht="12.75" customHeight="1" hidden="1">
      <c r="B858" s="22" t="s">
        <v>41</v>
      </c>
      <c r="C858" s="11" t="s">
        <v>38</v>
      </c>
      <c r="D858" s="11" t="s">
        <v>69</v>
      </c>
      <c r="E858" s="12" t="s">
        <v>61</v>
      </c>
      <c r="F858" s="12"/>
      <c r="G858" s="11"/>
      <c r="H858" s="13">
        <f>H864+H859</f>
        <v>0</v>
      </c>
      <c r="I858" s="13">
        <f>I864+I859</f>
        <v>0</v>
      </c>
      <c r="J858" s="13">
        <f t="shared" si="48"/>
        <v>0</v>
      </c>
      <c r="K858" s="20"/>
    </row>
    <row r="859" spans="2:11" ht="36" customHeight="1" hidden="1">
      <c r="B859" s="22" t="s">
        <v>643</v>
      </c>
      <c r="C859" s="11" t="s">
        <v>38</v>
      </c>
      <c r="D859" s="11" t="s">
        <v>69</v>
      </c>
      <c r="E859" s="12" t="s">
        <v>61</v>
      </c>
      <c r="F859" s="12" t="s">
        <v>347</v>
      </c>
      <c r="G859" s="11"/>
      <c r="H859" s="13">
        <f aca="true" t="shared" si="52" ref="H859:I862">H860</f>
        <v>0</v>
      </c>
      <c r="I859" s="13">
        <f t="shared" si="52"/>
        <v>0</v>
      </c>
      <c r="J859" s="13">
        <f t="shared" si="48"/>
        <v>0</v>
      </c>
      <c r="K859" s="20"/>
    </row>
    <row r="860" spans="2:11" ht="24" customHeight="1" hidden="1">
      <c r="B860" s="22" t="s">
        <v>422</v>
      </c>
      <c r="C860" s="11" t="s">
        <v>38</v>
      </c>
      <c r="D860" s="11" t="s">
        <v>69</v>
      </c>
      <c r="E860" s="12" t="s">
        <v>61</v>
      </c>
      <c r="F860" s="12" t="s">
        <v>339</v>
      </c>
      <c r="G860" s="11"/>
      <c r="H860" s="13">
        <f t="shared" si="52"/>
        <v>0</v>
      </c>
      <c r="I860" s="13">
        <f t="shared" si="52"/>
        <v>0</v>
      </c>
      <c r="J860" s="13">
        <f t="shared" si="48"/>
        <v>0</v>
      </c>
      <c r="K860" s="20"/>
    </row>
    <row r="861" spans="2:11" ht="50.25" customHeight="1" hidden="1">
      <c r="B861" s="22" t="s">
        <v>674</v>
      </c>
      <c r="C861" s="11" t="s">
        <v>38</v>
      </c>
      <c r="D861" s="11" t="s">
        <v>69</v>
      </c>
      <c r="E861" s="12" t="s">
        <v>61</v>
      </c>
      <c r="F861" s="12" t="s">
        <v>153</v>
      </c>
      <c r="G861" s="11"/>
      <c r="H861" s="13">
        <f t="shared" si="52"/>
        <v>0</v>
      </c>
      <c r="I861" s="13">
        <f t="shared" si="52"/>
        <v>0</v>
      </c>
      <c r="J861" s="13">
        <f t="shared" si="48"/>
        <v>0</v>
      </c>
      <c r="K861" s="20"/>
    </row>
    <row r="862" spans="2:11" ht="36" customHeight="1" hidden="1">
      <c r="B862" s="22" t="s">
        <v>675</v>
      </c>
      <c r="C862" s="11" t="s">
        <v>38</v>
      </c>
      <c r="D862" s="11" t="s">
        <v>69</v>
      </c>
      <c r="E862" s="12" t="s">
        <v>61</v>
      </c>
      <c r="F862" s="12" t="s">
        <v>673</v>
      </c>
      <c r="G862" s="11"/>
      <c r="H862" s="13">
        <f t="shared" si="52"/>
        <v>0</v>
      </c>
      <c r="I862" s="13">
        <f t="shared" si="52"/>
        <v>0</v>
      </c>
      <c r="J862" s="13">
        <f t="shared" si="48"/>
        <v>0</v>
      </c>
      <c r="K862" s="20"/>
    </row>
    <row r="863" spans="2:11" ht="12.75" hidden="1">
      <c r="B863" s="22" t="s">
        <v>141</v>
      </c>
      <c r="C863" s="11" t="s">
        <v>38</v>
      </c>
      <c r="D863" s="11" t="s">
        <v>69</v>
      </c>
      <c r="E863" s="12" t="s">
        <v>61</v>
      </c>
      <c r="F863" s="12" t="s">
        <v>673</v>
      </c>
      <c r="G863" s="11" t="s">
        <v>22</v>
      </c>
      <c r="H863" s="13">
        <v>0</v>
      </c>
      <c r="I863" s="13">
        <v>0</v>
      </c>
      <c r="J863" s="13">
        <f t="shared" si="48"/>
        <v>0</v>
      </c>
      <c r="K863" s="20"/>
    </row>
    <row r="864" spans="2:11" ht="34.5" customHeight="1" hidden="1">
      <c r="B864" s="22" t="s">
        <v>538</v>
      </c>
      <c r="C864" s="11" t="s">
        <v>38</v>
      </c>
      <c r="D864" s="11" t="s">
        <v>69</v>
      </c>
      <c r="E864" s="12" t="s">
        <v>61</v>
      </c>
      <c r="F864" s="12" t="s">
        <v>390</v>
      </c>
      <c r="G864" s="11"/>
      <c r="H864" s="13">
        <f>H865</f>
        <v>0</v>
      </c>
      <c r="I864" s="13">
        <f>I865</f>
        <v>0</v>
      </c>
      <c r="J864" s="13">
        <f t="shared" si="48"/>
        <v>0</v>
      </c>
      <c r="K864" s="20"/>
    </row>
    <row r="865" spans="2:11" ht="24" customHeight="1" hidden="1">
      <c r="B865" s="22" t="s">
        <v>466</v>
      </c>
      <c r="C865" s="11" t="s">
        <v>38</v>
      </c>
      <c r="D865" s="11" t="s">
        <v>69</v>
      </c>
      <c r="E865" s="12" t="s">
        <v>61</v>
      </c>
      <c r="F865" s="12" t="s">
        <v>393</v>
      </c>
      <c r="G865" s="11"/>
      <c r="H865" s="13">
        <f aca="true" t="shared" si="53" ref="H865:I868">H866</f>
        <v>0</v>
      </c>
      <c r="I865" s="13">
        <f t="shared" si="53"/>
        <v>0</v>
      </c>
      <c r="J865" s="13">
        <f t="shared" si="48"/>
        <v>0</v>
      </c>
      <c r="K865" s="20"/>
    </row>
    <row r="866" spans="2:11" ht="36" customHeight="1" hidden="1">
      <c r="B866" s="22" t="s">
        <v>467</v>
      </c>
      <c r="C866" s="11" t="s">
        <v>38</v>
      </c>
      <c r="D866" s="11" t="s">
        <v>69</v>
      </c>
      <c r="E866" s="12" t="s">
        <v>61</v>
      </c>
      <c r="F866" s="12" t="s">
        <v>394</v>
      </c>
      <c r="G866" s="11"/>
      <c r="H866" s="13">
        <f t="shared" si="53"/>
        <v>0</v>
      </c>
      <c r="I866" s="13">
        <f t="shared" si="53"/>
        <v>0</v>
      </c>
      <c r="J866" s="13">
        <f t="shared" si="48"/>
        <v>0</v>
      </c>
      <c r="K866" s="20"/>
    </row>
    <row r="867" spans="2:11" ht="24" customHeight="1" hidden="1">
      <c r="B867" s="22" t="s">
        <v>469</v>
      </c>
      <c r="C867" s="11" t="s">
        <v>38</v>
      </c>
      <c r="D867" s="11" t="s">
        <v>69</v>
      </c>
      <c r="E867" s="12" t="s">
        <v>61</v>
      </c>
      <c r="F867" s="12" t="s">
        <v>397</v>
      </c>
      <c r="G867" s="11"/>
      <c r="H867" s="13">
        <f t="shared" si="53"/>
        <v>0</v>
      </c>
      <c r="I867" s="13">
        <f t="shared" si="53"/>
        <v>0</v>
      </c>
      <c r="J867" s="13">
        <f t="shared" si="48"/>
        <v>0</v>
      </c>
      <c r="K867" s="20"/>
    </row>
    <row r="868" spans="2:11" ht="12.75" customHeight="1" hidden="1">
      <c r="B868" s="22" t="s">
        <v>44</v>
      </c>
      <c r="C868" s="11" t="s">
        <v>38</v>
      </c>
      <c r="D868" s="11" t="s">
        <v>69</v>
      </c>
      <c r="E868" s="12" t="s">
        <v>61</v>
      </c>
      <c r="F868" s="12" t="s">
        <v>524</v>
      </c>
      <c r="G868" s="11"/>
      <c r="H868" s="13">
        <f t="shared" si="53"/>
        <v>0</v>
      </c>
      <c r="I868" s="13">
        <f t="shared" si="53"/>
        <v>0</v>
      </c>
      <c r="J868" s="13">
        <f t="shared" si="48"/>
        <v>0</v>
      </c>
      <c r="K868" s="20"/>
    </row>
    <row r="869" spans="2:11" ht="12.75" hidden="1">
      <c r="B869" s="22" t="s">
        <v>141</v>
      </c>
      <c r="C869" s="11" t="s">
        <v>38</v>
      </c>
      <c r="D869" s="11" t="s">
        <v>69</v>
      </c>
      <c r="E869" s="12" t="s">
        <v>61</v>
      </c>
      <c r="F869" s="12" t="s">
        <v>524</v>
      </c>
      <c r="G869" s="11">
        <v>500</v>
      </c>
      <c r="H869" s="13">
        <v>0</v>
      </c>
      <c r="I869" s="13">
        <v>0</v>
      </c>
      <c r="J869" s="13">
        <f t="shared" si="48"/>
        <v>0</v>
      </c>
      <c r="K869" s="20"/>
    </row>
    <row r="870" spans="2:11" ht="12.75" customHeight="1" hidden="1">
      <c r="B870" s="22" t="s">
        <v>42</v>
      </c>
      <c r="C870" s="11" t="s">
        <v>38</v>
      </c>
      <c r="D870" s="11" t="s">
        <v>69</v>
      </c>
      <c r="E870" s="12" t="s">
        <v>62</v>
      </c>
      <c r="F870" s="12"/>
      <c r="G870" s="11"/>
      <c r="H870" s="13">
        <f aca="true" t="shared" si="54" ref="H870:I872">H871</f>
        <v>0</v>
      </c>
      <c r="I870" s="13">
        <f t="shared" si="54"/>
        <v>0</v>
      </c>
      <c r="J870" s="13">
        <f t="shared" si="48"/>
        <v>0</v>
      </c>
      <c r="K870" s="20"/>
    </row>
    <row r="871" spans="2:11" ht="47.25" customHeight="1" hidden="1">
      <c r="B871" s="22" t="s">
        <v>538</v>
      </c>
      <c r="C871" s="11" t="s">
        <v>38</v>
      </c>
      <c r="D871" s="11" t="s">
        <v>69</v>
      </c>
      <c r="E871" s="12" t="s">
        <v>62</v>
      </c>
      <c r="F871" s="12" t="s">
        <v>390</v>
      </c>
      <c r="G871" s="11"/>
      <c r="H871" s="13">
        <f t="shared" si="54"/>
        <v>0</v>
      </c>
      <c r="I871" s="13">
        <f t="shared" si="54"/>
        <v>0</v>
      </c>
      <c r="J871" s="13">
        <f t="shared" si="48"/>
        <v>0</v>
      </c>
      <c r="K871" s="20"/>
    </row>
    <row r="872" spans="2:11" ht="24" customHeight="1" hidden="1">
      <c r="B872" s="22" t="s">
        <v>466</v>
      </c>
      <c r="C872" s="11" t="s">
        <v>38</v>
      </c>
      <c r="D872" s="11" t="s">
        <v>69</v>
      </c>
      <c r="E872" s="12" t="s">
        <v>62</v>
      </c>
      <c r="F872" s="12" t="s">
        <v>393</v>
      </c>
      <c r="G872" s="11"/>
      <c r="H872" s="13">
        <f t="shared" si="54"/>
        <v>0</v>
      </c>
      <c r="I872" s="13">
        <f t="shared" si="54"/>
        <v>0</v>
      </c>
      <c r="J872" s="13">
        <f t="shared" si="48"/>
        <v>0</v>
      </c>
      <c r="K872" s="20"/>
    </row>
    <row r="873" spans="2:11" ht="36" customHeight="1" hidden="1">
      <c r="B873" s="22" t="s">
        <v>467</v>
      </c>
      <c r="C873" s="11" t="s">
        <v>38</v>
      </c>
      <c r="D873" s="11" t="s">
        <v>69</v>
      </c>
      <c r="E873" s="12" t="s">
        <v>62</v>
      </c>
      <c r="F873" s="12" t="s">
        <v>394</v>
      </c>
      <c r="G873" s="11"/>
      <c r="H873" s="13">
        <f>H874+H877</f>
        <v>0</v>
      </c>
      <c r="I873" s="13">
        <f>I874+I877</f>
        <v>0</v>
      </c>
      <c r="J873" s="13">
        <f t="shared" si="48"/>
        <v>0</v>
      </c>
      <c r="K873" s="20"/>
    </row>
    <row r="874" spans="2:11" ht="24" customHeight="1" hidden="1">
      <c r="B874" s="22" t="s">
        <v>469</v>
      </c>
      <c r="C874" s="11" t="s">
        <v>38</v>
      </c>
      <c r="D874" s="11" t="s">
        <v>69</v>
      </c>
      <c r="E874" s="12" t="s">
        <v>62</v>
      </c>
      <c r="F874" s="12" t="s">
        <v>397</v>
      </c>
      <c r="G874" s="11"/>
      <c r="H874" s="13">
        <f>H875</f>
        <v>0</v>
      </c>
      <c r="I874" s="13">
        <f>I875</f>
        <v>0</v>
      </c>
      <c r="J874" s="13">
        <f t="shared" si="48"/>
        <v>0</v>
      </c>
      <c r="K874" s="20"/>
    </row>
    <row r="875" spans="2:11" ht="12.75" customHeight="1" hidden="1">
      <c r="B875" s="22" t="s">
        <v>44</v>
      </c>
      <c r="C875" s="11" t="s">
        <v>38</v>
      </c>
      <c r="D875" s="11" t="s">
        <v>69</v>
      </c>
      <c r="E875" s="12" t="s">
        <v>62</v>
      </c>
      <c r="F875" s="12" t="s">
        <v>524</v>
      </c>
      <c r="G875" s="11"/>
      <c r="H875" s="13">
        <f>H876</f>
        <v>0</v>
      </c>
      <c r="I875" s="13">
        <f>I876</f>
        <v>0</v>
      </c>
      <c r="J875" s="13">
        <f t="shared" si="48"/>
        <v>0</v>
      </c>
      <c r="K875" s="20"/>
    </row>
    <row r="876" spans="2:11" ht="12.75" hidden="1">
      <c r="B876" s="22" t="s">
        <v>141</v>
      </c>
      <c r="C876" s="11" t="s">
        <v>38</v>
      </c>
      <c r="D876" s="11" t="s">
        <v>69</v>
      </c>
      <c r="E876" s="12" t="s">
        <v>62</v>
      </c>
      <c r="F876" s="12" t="s">
        <v>524</v>
      </c>
      <c r="G876" s="11" t="s">
        <v>22</v>
      </c>
      <c r="H876" s="13">
        <v>0</v>
      </c>
      <c r="I876" s="13">
        <v>0</v>
      </c>
      <c r="J876" s="13">
        <f t="shared" si="48"/>
        <v>0</v>
      </c>
      <c r="K876" s="20"/>
    </row>
    <row r="877" spans="2:11" ht="28.5" customHeight="1" hidden="1">
      <c r="B877" s="22" t="s">
        <v>865</v>
      </c>
      <c r="C877" s="11" t="s">
        <v>38</v>
      </c>
      <c r="D877" s="11" t="s">
        <v>69</v>
      </c>
      <c r="E877" s="12" t="s">
        <v>62</v>
      </c>
      <c r="F877" s="12" t="s">
        <v>864</v>
      </c>
      <c r="G877" s="11"/>
      <c r="H877" s="13">
        <f>H878</f>
        <v>0</v>
      </c>
      <c r="I877" s="13">
        <f>I878</f>
        <v>0</v>
      </c>
      <c r="J877" s="13">
        <f t="shared" si="48"/>
        <v>0</v>
      </c>
      <c r="K877" s="20"/>
    </row>
    <row r="878" spans="2:11" ht="18.75" customHeight="1" hidden="1">
      <c r="B878" s="22" t="s">
        <v>141</v>
      </c>
      <c r="C878" s="11" t="s">
        <v>38</v>
      </c>
      <c r="D878" s="11" t="s">
        <v>69</v>
      </c>
      <c r="E878" s="12" t="s">
        <v>62</v>
      </c>
      <c r="F878" s="12" t="s">
        <v>864</v>
      </c>
      <c r="G878" s="11" t="s">
        <v>22</v>
      </c>
      <c r="H878" s="13">
        <v>0</v>
      </c>
      <c r="I878" s="13">
        <v>0</v>
      </c>
      <c r="J878" s="13">
        <f aca="true" t="shared" si="55" ref="J878:J943">H878+I878</f>
        <v>0</v>
      </c>
      <c r="K878" s="20"/>
    </row>
    <row r="879" spans="2:11" ht="16.5" customHeight="1" hidden="1">
      <c r="B879" s="22" t="s">
        <v>33</v>
      </c>
      <c r="C879" s="11" t="s">
        <v>38</v>
      </c>
      <c r="D879" s="11" t="s">
        <v>72</v>
      </c>
      <c r="E879" s="11" t="s">
        <v>60</v>
      </c>
      <c r="F879" s="12"/>
      <c r="G879" s="11"/>
      <c r="H879" s="13">
        <f aca="true" t="shared" si="56" ref="H879:I884">H880</f>
        <v>0</v>
      </c>
      <c r="I879" s="13">
        <f t="shared" si="56"/>
        <v>0</v>
      </c>
      <c r="J879" s="13">
        <f t="shared" si="55"/>
        <v>0</v>
      </c>
      <c r="K879" s="20"/>
    </row>
    <row r="880" spans="2:11" ht="40.5" customHeight="1" hidden="1">
      <c r="B880" s="22" t="s">
        <v>538</v>
      </c>
      <c r="C880" s="11" t="s">
        <v>38</v>
      </c>
      <c r="D880" s="11" t="s">
        <v>72</v>
      </c>
      <c r="E880" s="11" t="s">
        <v>60</v>
      </c>
      <c r="F880" s="12" t="s">
        <v>390</v>
      </c>
      <c r="G880" s="11"/>
      <c r="H880" s="13">
        <f t="shared" si="56"/>
        <v>0</v>
      </c>
      <c r="I880" s="13">
        <f t="shared" si="56"/>
        <v>0</v>
      </c>
      <c r="J880" s="13">
        <f t="shared" si="55"/>
        <v>0</v>
      </c>
      <c r="K880" s="20"/>
    </row>
    <row r="881" spans="2:11" ht="25.5" customHeight="1" hidden="1">
      <c r="B881" s="22" t="s">
        <v>466</v>
      </c>
      <c r="C881" s="11" t="s">
        <v>38</v>
      </c>
      <c r="D881" s="11" t="s">
        <v>72</v>
      </c>
      <c r="E881" s="11" t="s">
        <v>60</v>
      </c>
      <c r="F881" s="12" t="s">
        <v>393</v>
      </c>
      <c r="G881" s="11"/>
      <c r="H881" s="13">
        <f t="shared" si="56"/>
        <v>0</v>
      </c>
      <c r="I881" s="13">
        <f t="shared" si="56"/>
        <v>0</v>
      </c>
      <c r="J881" s="13">
        <f t="shared" si="55"/>
        <v>0</v>
      </c>
      <c r="K881" s="20"/>
    </row>
    <row r="882" spans="2:11" ht="28.5" customHeight="1" hidden="1">
      <c r="B882" s="22" t="s">
        <v>869</v>
      </c>
      <c r="C882" s="11" t="s">
        <v>38</v>
      </c>
      <c r="D882" s="11" t="s">
        <v>72</v>
      </c>
      <c r="E882" s="11" t="s">
        <v>60</v>
      </c>
      <c r="F882" s="12" t="s">
        <v>866</v>
      </c>
      <c r="G882" s="11"/>
      <c r="H882" s="13">
        <f t="shared" si="56"/>
        <v>0</v>
      </c>
      <c r="I882" s="13">
        <f t="shared" si="56"/>
        <v>0</v>
      </c>
      <c r="J882" s="13">
        <f t="shared" si="55"/>
        <v>0</v>
      </c>
      <c r="K882" s="20"/>
    </row>
    <row r="883" spans="2:11" ht="21.75" customHeight="1" hidden="1">
      <c r="B883" s="22" t="s">
        <v>870</v>
      </c>
      <c r="C883" s="11" t="s">
        <v>38</v>
      </c>
      <c r="D883" s="11" t="s">
        <v>72</v>
      </c>
      <c r="E883" s="11" t="s">
        <v>60</v>
      </c>
      <c r="F883" s="12" t="s">
        <v>867</v>
      </c>
      <c r="G883" s="11"/>
      <c r="H883" s="13">
        <f t="shared" si="56"/>
        <v>0</v>
      </c>
      <c r="I883" s="13">
        <f t="shared" si="56"/>
        <v>0</v>
      </c>
      <c r="J883" s="13">
        <f t="shared" si="55"/>
        <v>0</v>
      </c>
      <c r="K883" s="20"/>
    </row>
    <row r="884" spans="2:11" ht="37.5" customHeight="1" hidden="1">
      <c r="B884" s="22" t="s">
        <v>871</v>
      </c>
      <c r="C884" s="11" t="s">
        <v>38</v>
      </c>
      <c r="D884" s="11" t="s">
        <v>72</v>
      </c>
      <c r="E884" s="11" t="s">
        <v>60</v>
      </c>
      <c r="F884" s="12" t="s">
        <v>868</v>
      </c>
      <c r="G884" s="11"/>
      <c r="H884" s="13">
        <f t="shared" si="56"/>
        <v>0</v>
      </c>
      <c r="I884" s="13">
        <f t="shared" si="56"/>
        <v>0</v>
      </c>
      <c r="J884" s="13">
        <f t="shared" si="55"/>
        <v>0</v>
      </c>
      <c r="K884" s="20"/>
    </row>
    <row r="885" spans="2:11" ht="24" customHeight="1" hidden="1">
      <c r="B885" s="22" t="s">
        <v>141</v>
      </c>
      <c r="C885" s="11" t="s">
        <v>38</v>
      </c>
      <c r="D885" s="11" t="s">
        <v>72</v>
      </c>
      <c r="E885" s="11" t="s">
        <v>60</v>
      </c>
      <c r="F885" s="12" t="s">
        <v>868</v>
      </c>
      <c r="G885" s="11" t="s">
        <v>22</v>
      </c>
      <c r="H885" s="13">
        <v>0</v>
      </c>
      <c r="I885" s="13">
        <v>0</v>
      </c>
      <c r="J885" s="13">
        <f t="shared" si="55"/>
        <v>0</v>
      </c>
      <c r="K885" s="20"/>
    </row>
    <row r="886" spans="2:10" ht="24" customHeight="1">
      <c r="B886" s="22" t="s">
        <v>236</v>
      </c>
      <c r="C886" s="11" t="s">
        <v>38</v>
      </c>
      <c r="D886" s="11" t="s">
        <v>66</v>
      </c>
      <c r="E886" s="12"/>
      <c r="F886" s="12"/>
      <c r="G886" s="11"/>
      <c r="H886" s="13">
        <f>H887</f>
        <v>3034</v>
      </c>
      <c r="I886" s="13">
        <f>I887</f>
        <v>0</v>
      </c>
      <c r="J886" s="13">
        <f t="shared" si="55"/>
        <v>3034</v>
      </c>
    </row>
    <row r="887" spans="2:10" ht="24" customHeight="1">
      <c r="B887" s="22" t="s">
        <v>274</v>
      </c>
      <c r="C887" s="11" t="s">
        <v>38</v>
      </c>
      <c r="D887" s="11" t="s">
        <v>66</v>
      </c>
      <c r="E887" s="12" t="s">
        <v>60</v>
      </c>
      <c r="F887" s="12"/>
      <c r="G887" s="11"/>
      <c r="H887" s="13">
        <f>H888</f>
        <v>3034</v>
      </c>
      <c r="I887" s="13">
        <f>I888</f>
        <v>0</v>
      </c>
      <c r="J887" s="13">
        <f t="shared" si="55"/>
        <v>3034</v>
      </c>
    </row>
    <row r="888" spans="2:10" ht="36" customHeight="1">
      <c r="B888" s="22" t="s">
        <v>464</v>
      </c>
      <c r="C888" s="11" t="s">
        <v>38</v>
      </c>
      <c r="D888" s="11" t="s">
        <v>66</v>
      </c>
      <c r="E888" s="12" t="s">
        <v>60</v>
      </c>
      <c r="F888" s="12" t="s">
        <v>390</v>
      </c>
      <c r="G888" s="11"/>
      <c r="H888" s="13">
        <f aca="true" t="shared" si="57" ref="H888:I891">H889</f>
        <v>3034</v>
      </c>
      <c r="I888" s="13">
        <f t="shared" si="57"/>
        <v>0</v>
      </c>
      <c r="J888" s="13">
        <f t="shared" si="55"/>
        <v>3034</v>
      </c>
    </row>
    <row r="889" spans="2:10" ht="24" customHeight="1">
      <c r="B889" s="22" t="s">
        <v>466</v>
      </c>
      <c r="C889" s="11" t="s">
        <v>38</v>
      </c>
      <c r="D889" s="11" t="s">
        <v>66</v>
      </c>
      <c r="E889" s="12" t="s">
        <v>60</v>
      </c>
      <c r="F889" s="12" t="s">
        <v>393</v>
      </c>
      <c r="G889" s="11"/>
      <c r="H889" s="13">
        <f t="shared" si="57"/>
        <v>3034</v>
      </c>
      <c r="I889" s="13">
        <f t="shared" si="57"/>
        <v>0</v>
      </c>
      <c r="J889" s="13">
        <f t="shared" si="55"/>
        <v>3034</v>
      </c>
    </row>
    <row r="890" spans="2:10" ht="36" customHeight="1">
      <c r="B890" s="22" t="s">
        <v>467</v>
      </c>
      <c r="C890" s="11" t="s">
        <v>38</v>
      </c>
      <c r="D890" s="11" t="s">
        <v>66</v>
      </c>
      <c r="E890" s="12" t="s">
        <v>60</v>
      </c>
      <c r="F890" s="12" t="s">
        <v>394</v>
      </c>
      <c r="G890" s="11"/>
      <c r="H890" s="13">
        <f t="shared" si="57"/>
        <v>3034</v>
      </c>
      <c r="I890" s="13">
        <f t="shared" si="57"/>
        <v>0</v>
      </c>
      <c r="J890" s="13">
        <f t="shared" si="55"/>
        <v>3034</v>
      </c>
    </row>
    <row r="891" spans="2:10" ht="12.75" customHeight="1">
      <c r="B891" s="22" t="s">
        <v>468</v>
      </c>
      <c r="C891" s="11" t="s">
        <v>38</v>
      </c>
      <c r="D891" s="11" t="s">
        <v>66</v>
      </c>
      <c r="E891" s="12" t="s">
        <v>60</v>
      </c>
      <c r="F891" s="12" t="s">
        <v>395</v>
      </c>
      <c r="G891" s="11"/>
      <c r="H891" s="13">
        <f t="shared" si="57"/>
        <v>3034</v>
      </c>
      <c r="I891" s="13">
        <f t="shared" si="57"/>
        <v>0</v>
      </c>
      <c r="J891" s="13">
        <f t="shared" si="55"/>
        <v>3034</v>
      </c>
    </row>
    <row r="892" spans="2:10" ht="15" customHeight="1">
      <c r="B892" s="22" t="s">
        <v>143</v>
      </c>
      <c r="C892" s="11" t="s">
        <v>38</v>
      </c>
      <c r="D892" s="11" t="s">
        <v>66</v>
      </c>
      <c r="E892" s="12" t="s">
        <v>60</v>
      </c>
      <c r="F892" s="12" t="s">
        <v>395</v>
      </c>
      <c r="G892" s="11" t="s">
        <v>396</v>
      </c>
      <c r="H892" s="13">
        <v>3034</v>
      </c>
      <c r="I892" s="13">
        <v>0</v>
      </c>
      <c r="J892" s="13">
        <f t="shared" si="55"/>
        <v>3034</v>
      </c>
    </row>
    <row r="893" spans="2:10" ht="24" customHeight="1">
      <c r="B893" s="22" t="s">
        <v>238</v>
      </c>
      <c r="C893" s="11" t="s">
        <v>38</v>
      </c>
      <c r="D893" s="11" t="s">
        <v>68</v>
      </c>
      <c r="E893" s="12"/>
      <c r="F893" s="12"/>
      <c r="G893" s="11"/>
      <c r="H893" s="13">
        <f>H894+H909</f>
        <v>43633748.05</v>
      </c>
      <c r="I893" s="13">
        <f>I894+I909</f>
        <v>8571470.69</v>
      </c>
      <c r="J893" s="13">
        <f t="shared" si="55"/>
        <v>52205218.739999995</v>
      </c>
    </row>
    <row r="894" spans="2:10" ht="36" customHeight="1">
      <c r="B894" s="22" t="s">
        <v>7</v>
      </c>
      <c r="C894" s="11" t="s">
        <v>38</v>
      </c>
      <c r="D894" s="11" t="s">
        <v>68</v>
      </c>
      <c r="E894" s="12" t="s">
        <v>60</v>
      </c>
      <c r="F894" s="12"/>
      <c r="G894" s="11"/>
      <c r="H894" s="13">
        <f>H895+H901</f>
        <v>26690400</v>
      </c>
      <c r="I894" s="13">
        <f>I895+I901</f>
        <v>0</v>
      </c>
      <c r="J894" s="13">
        <f t="shared" si="55"/>
        <v>26690400</v>
      </c>
    </row>
    <row r="895" spans="2:10" ht="35.25" customHeight="1" hidden="1">
      <c r="B895" s="22" t="s">
        <v>204</v>
      </c>
      <c r="C895" s="11" t="s">
        <v>38</v>
      </c>
      <c r="D895" s="11" t="s">
        <v>68</v>
      </c>
      <c r="E895" s="12" t="s">
        <v>60</v>
      </c>
      <c r="F895" s="12" t="s">
        <v>136</v>
      </c>
      <c r="G895" s="11"/>
      <c r="H895" s="13">
        <f>H896</f>
        <v>0</v>
      </c>
      <c r="I895" s="13">
        <f>I896</f>
        <v>0</v>
      </c>
      <c r="J895" s="13">
        <f t="shared" si="55"/>
        <v>0</v>
      </c>
    </row>
    <row r="896" spans="2:10" ht="35.25" customHeight="1" hidden="1">
      <c r="B896" s="22" t="s">
        <v>205</v>
      </c>
      <c r="C896" s="11" t="s">
        <v>38</v>
      </c>
      <c r="D896" s="11" t="s">
        <v>68</v>
      </c>
      <c r="E896" s="12" t="s">
        <v>60</v>
      </c>
      <c r="F896" s="12" t="s">
        <v>137</v>
      </c>
      <c r="G896" s="11"/>
      <c r="H896" s="13">
        <f>H897+H899</f>
        <v>0</v>
      </c>
      <c r="I896" s="13">
        <f>I897+I899</f>
        <v>0</v>
      </c>
      <c r="J896" s="13">
        <f t="shared" si="55"/>
        <v>0</v>
      </c>
    </row>
    <row r="897" spans="2:10" ht="35.25" customHeight="1" hidden="1">
      <c r="B897" s="22" t="s">
        <v>206</v>
      </c>
      <c r="C897" s="11" t="s">
        <v>38</v>
      </c>
      <c r="D897" s="11" t="s">
        <v>68</v>
      </c>
      <c r="E897" s="12" t="s">
        <v>60</v>
      </c>
      <c r="F897" s="12" t="s">
        <v>114</v>
      </c>
      <c r="G897" s="11"/>
      <c r="H897" s="13">
        <f>H898</f>
        <v>0</v>
      </c>
      <c r="I897" s="13">
        <f>I898</f>
        <v>0</v>
      </c>
      <c r="J897" s="13">
        <f t="shared" si="55"/>
        <v>0</v>
      </c>
    </row>
    <row r="898" spans="2:10" ht="23.25" customHeight="1" hidden="1">
      <c r="B898" s="22" t="s">
        <v>141</v>
      </c>
      <c r="C898" s="11" t="s">
        <v>38</v>
      </c>
      <c r="D898" s="11" t="s">
        <v>68</v>
      </c>
      <c r="E898" s="12" t="s">
        <v>60</v>
      </c>
      <c r="F898" s="12" t="s">
        <v>114</v>
      </c>
      <c r="G898" s="11">
        <v>500</v>
      </c>
      <c r="H898" s="13">
        <v>0</v>
      </c>
      <c r="I898" s="13">
        <v>0</v>
      </c>
      <c r="J898" s="13">
        <f t="shared" si="55"/>
        <v>0</v>
      </c>
    </row>
    <row r="899" spans="2:10" ht="35.25" customHeight="1" hidden="1">
      <c r="B899" s="22" t="s">
        <v>207</v>
      </c>
      <c r="C899" s="11" t="s">
        <v>38</v>
      </c>
      <c r="D899" s="11" t="s">
        <v>68</v>
      </c>
      <c r="E899" s="12" t="s">
        <v>60</v>
      </c>
      <c r="F899" s="12" t="s">
        <v>115</v>
      </c>
      <c r="G899" s="11"/>
      <c r="H899" s="13">
        <f>H900</f>
        <v>0</v>
      </c>
      <c r="I899" s="13">
        <f>I900</f>
        <v>0</v>
      </c>
      <c r="J899" s="13">
        <f t="shared" si="55"/>
        <v>0</v>
      </c>
    </row>
    <row r="900" spans="2:10" ht="12.75" hidden="1">
      <c r="B900" s="22" t="s">
        <v>141</v>
      </c>
      <c r="C900" s="11" t="s">
        <v>38</v>
      </c>
      <c r="D900" s="11" t="s">
        <v>68</v>
      </c>
      <c r="E900" s="12" t="s">
        <v>60</v>
      </c>
      <c r="F900" s="12" t="s">
        <v>115</v>
      </c>
      <c r="G900" s="11">
        <v>500</v>
      </c>
      <c r="H900" s="13">
        <v>0</v>
      </c>
      <c r="I900" s="13">
        <v>0</v>
      </c>
      <c r="J900" s="13">
        <f t="shared" si="55"/>
        <v>0</v>
      </c>
    </row>
    <row r="901" spans="2:10" ht="36" customHeight="1">
      <c r="B901" s="22" t="s">
        <v>464</v>
      </c>
      <c r="C901" s="11" t="s">
        <v>38</v>
      </c>
      <c r="D901" s="11" t="s">
        <v>68</v>
      </c>
      <c r="E901" s="12" t="s">
        <v>60</v>
      </c>
      <c r="F901" s="12" t="s">
        <v>390</v>
      </c>
      <c r="G901" s="11"/>
      <c r="H901" s="13">
        <f aca="true" t="shared" si="58" ref="H901:I903">H902</f>
        <v>26690400</v>
      </c>
      <c r="I901" s="13">
        <f t="shared" si="58"/>
        <v>0</v>
      </c>
      <c r="J901" s="13">
        <f t="shared" si="55"/>
        <v>26690400</v>
      </c>
    </row>
    <row r="902" spans="2:10" ht="24" customHeight="1">
      <c r="B902" s="22" t="s">
        <v>466</v>
      </c>
      <c r="C902" s="11" t="s">
        <v>38</v>
      </c>
      <c r="D902" s="11" t="s">
        <v>68</v>
      </c>
      <c r="E902" s="12" t="s">
        <v>60</v>
      </c>
      <c r="F902" s="12" t="s">
        <v>393</v>
      </c>
      <c r="G902" s="11"/>
      <c r="H902" s="13">
        <f t="shared" si="58"/>
        <v>26690400</v>
      </c>
      <c r="I902" s="13">
        <f t="shared" si="58"/>
        <v>0</v>
      </c>
      <c r="J902" s="13">
        <f t="shared" si="55"/>
        <v>26690400</v>
      </c>
    </row>
    <row r="903" spans="2:10" ht="36" customHeight="1">
      <c r="B903" s="22" t="s">
        <v>467</v>
      </c>
      <c r="C903" s="11" t="s">
        <v>38</v>
      </c>
      <c r="D903" s="11" t="s">
        <v>68</v>
      </c>
      <c r="E903" s="12" t="s">
        <v>60</v>
      </c>
      <c r="F903" s="12" t="s">
        <v>394</v>
      </c>
      <c r="G903" s="11"/>
      <c r="H903" s="13">
        <f t="shared" si="58"/>
        <v>26690400</v>
      </c>
      <c r="I903" s="13">
        <f t="shared" si="58"/>
        <v>0</v>
      </c>
      <c r="J903" s="13">
        <f t="shared" si="55"/>
        <v>26690400</v>
      </c>
    </row>
    <row r="904" spans="2:10" ht="24" customHeight="1">
      <c r="B904" s="22" t="s">
        <v>469</v>
      </c>
      <c r="C904" s="11" t="s">
        <v>38</v>
      </c>
      <c r="D904" s="11" t="s">
        <v>68</v>
      </c>
      <c r="E904" s="12" t="s">
        <v>60</v>
      </c>
      <c r="F904" s="12" t="s">
        <v>397</v>
      </c>
      <c r="G904" s="11"/>
      <c r="H904" s="13">
        <f>H905+H907</f>
        <v>26690400</v>
      </c>
      <c r="I904" s="13">
        <f>I905+I907</f>
        <v>0</v>
      </c>
      <c r="J904" s="13">
        <f t="shared" si="55"/>
        <v>26690400</v>
      </c>
    </row>
    <row r="905" spans="2:10" ht="24" customHeight="1">
      <c r="B905" s="22" t="s">
        <v>206</v>
      </c>
      <c r="C905" s="11" t="s">
        <v>38</v>
      </c>
      <c r="D905" s="11" t="s">
        <v>68</v>
      </c>
      <c r="E905" s="12" t="s">
        <v>60</v>
      </c>
      <c r="F905" s="12" t="s">
        <v>398</v>
      </c>
      <c r="G905" s="11"/>
      <c r="H905" s="13">
        <f>H906</f>
        <v>20093700</v>
      </c>
      <c r="I905" s="13">
        <f>I906</f>
        <v>0</v>
      </c>
      <c r="J905" s="13">
        <f t="shared" si="55"/>
        <v>20093700</v>
      </c>
    </row>
    <row r="906" spans="2:10" ht="12.75">
      <c r="B906" s="22" t="s">
        <v>141</v>
      </c>
      <c r="C906" s="11" t="s">
        <v>38</v>
      </c>
      <c r="D906" s="11" t="s">
        <v>68</v>
      </c>
      <c r="E906" s="12" t="s">
        <v>60</v>
      </c>
      <c r="F906" s="12" t="s">
        <v>398</v>
      </c>
      <c r="G906" s="11" t="s">
        <v>22</v>
      </c>
      <c r="H906" s="13">
        <v>20093700</v>
      </c>
      <c r="I906" s="13">
        <v>0</v>
      </c>
      <c r="J906" s="13">
        <f t="shared" si="55"/>
        <v>20093700</v>
      </c>
    </row>
    <row r="907" spans="2:10" ht="36" customHeight="1">
      <c r="B907" s="22" t="s">
        <v>207</v>
      </c>
      <c r="C907" s="11" t="s">
        <v>38</v>
      </c>
      <c r="D907" s="11" t="s">
        <v>68</v>
      </c>
      <c r="E907" s="12" t="s">
        <v>60</v>
      </c>
      <c r="F907" s="12" t="s">
        <v>399</v>
      </c>
      <c r="G907" s="11"/>
      <c r="H907" s="13">
        <f>H908</f>
        <v>6596700</v>
      </c>
      <c r="I907" s="13">
        <f>I908</f>
        <v>0</v>
      </c>
      <c r="J907" s="13">
        <f t="shared" si="55"/>
        <v>6596700</v>
      </c>
    </row>
    <row r="908" spans="2:10" ht="12.75">
      <c r="B908" s="22" t="s">
        <v>141</v>
      </c>
      <c r="C908" s="11" t="s">
        <v>38</v>
      </c>
      <c r="D908" s="11" t="s">
        <v>68</v>
      </c>
      <c r="E908" s="12" t="s">
        <v>60</v>
      </c>
      <c r="F908" s="12" t="s">
        <v>399</v>
      </c>
      <c r="G908" s="11" t="s">
        <v>22</v>
      </c>
      <c r="H908" s="13">
        <v>6596700</v>
      </c>
      <c r="I908" s="13">
        <v>0</v>
      </c>
      <c r="J908" s="13">
        <f t="shared" si="55"/>
        <v>6596700</v>
      </c>
    </row>
    <row r="909" spans="2:10" ht="12.75" customHeight="1">
      <c r="B909" s="22" t="s">
        <v>265</v>
      </c>
      <c r="C909" s="11" t="s">
        <v>38</v>
      </c>
      <c r="D909" s="11" t="s">
        <v>68</v>
      </c>
      <c r="E909" s="11" t="s">
        <v>62</v>
      </c>
      <c r="F909" s="12"/>
      <c r="G909" s="11"/>
      <c r="H909" s="13">
        <f aca="true" t="shared" si="59" ref="H909:I911">H910</f>
        <v>16943348.05</v>
      </c>
      <c r="I909" s="13">
        <f t="shared" si="59"/>
        <v>8571470.69</v>
      </c>
      <c r="J909" s="13">
        <f t="shared" si="55"/>
        <v>25514818.740000002</v>
      </c>
    </row>
    <row r="910" spans="2:10" ht="47.25" customHeight="1">
      <c r="B910" s="22" t="s">
        <v>538</v>
      </c>
      <c r="C910" s="11" t="s">
        <v>38</v>
      </c>
      <c r="D910" s="11" t="s">
        <v>68</v>
      </c>
      <c r="E910" s="11" t="s">
        <v>62</v>
      </c>
      <c r="F910" s="12" t="s">
        <v>390</v>
      </c>
      <c r="G910" s="11"/>
      <c r="H910" s="13">
        <f t="shared" si="59"/>
        <v>16943348.05</v>
      </c>
      <c r="I910" s="13">
        <f t="shared" si="59"/>
        <v>8571470.69</v>
      </c>
      <c r="J910" s="13">
        <f t="shared" si="55"/>
        <v>25514818.740000002</v>
      </c>
    </row>
    <row r="911" spans="2:10" ht="24" customHeight="1">
      <c r="B911" s="22" t="s">
        <v>466</v>
      </c>
      <c r="C911" s="11" t="s">
        <v>38</v>
      </c>
      <c r="D911" s="11" t="s">
        <v>68</v>
      </c>
      <c r="E911" s="11" t="s">
        <v>62</v>
      </c>
      <c r="F911" s="12" t="s">
        <v>393</v>
      </c>
      <c r="G911" s="11"/>
      <c r="H911" s="13">
        <f t="shared" si="59"/>
        <v>16943348.05</v>
      </c>
      <c r="I911" s="13">
        <f t="shared" si="59"/>
        <v>8571470.69</v>
      </c>
      <c r="J911" s="13">
        <f t="shared" si="55"/>
        <v>25514818.740000002</v>
      </c>
    </row>
    <row r="912" spans="2:10" ht="36" customHeight="1">
      <c r="B912" s="22" t="s">
        <v>467</v>
      </c>
      <c r="C912" s="11" t="s">
        <v>38</v>
      </c>
      <c r="D912" s="11" t="s">
        <v>68</v>
      </c>
      <c r="E912" s="11" t="s">
        <v>62</v>
      </c>
      <c r="F912" s="12" t="s">
        <v>394</v>
      </c>
      <c r="G912" s="11"/>
      <c r="H912" s="13">
        <f>H913+H922+H924+H918</f>
        <v>16943348.05</v>
      </c>
      <c r="I912" s="13">
        <f>I913+I922+I924+I918</f>
        <v>8571470.69</v>
      </c>
      <c r="J912" s="13">
        <f t="shared" si="55"/>
        <v>25514818.740000002</v>
      </c>
    </row>
    <row r="913" spans="2:10" ht="24" customHeight="1">
      <c r="B913" s="22" t="s">
        <v>469</v>
      </c>
      <c r="C913" s="11" t="s">
        <v>38</v>
      </c>
      <c r="D913" s="11" t="s">
        <v>68</v>
      </c>
      <c r="E913" s="11" t="s">
        <v>62</v>
      </c>
      <c r="F913" s="12" t="s">
        <v>397</v>
      </c>
      <c r="G913" s="11"/>
      <c r="H913" s="13">
        <f>H916+H914</f>
        <v>6047869.05</v>
      </c>
      <c r="I913" s="13">
        <f>I916+I914</f>
        <v>8371470.6899999995</v>
      </c>
      <c r="J913" s="13">
        <f t="shared" si="55"/>
        <v>14419339.739999998</v>
      </c>
    </row>
    <row r="914" spans="2:10" ht="24" customHeight="1">
      <c r="B914" s="22" t="s">
        <v>965</v>
      </c>
      <c r="C914" s="11" t="s">
        <v>38</v>
      </c>
      <c r="D914" s="11" t="s">
        <v>68</v>
      </c>
      <c r="E914" s="11" t="s">
        <v>62</v>
      </c>
      <c r="F914" s="12" t="s">
        <v>964</v>
      </c>
      <c r="G914" s="11"/>
      <c r="H914" s="13">
        <f>H915</f>
        <v>900</v>
      </c>
      <c r="I914" s="13">
        <f>I915</f>
        <v>0</v>
      </c>
      <c r="J914" s="13">
        <f t="shared" si="55"/>
        <v>900</v>
      </c>
    </row>
    <row r="915" spans="2:10" ht="18" customHeight="1">
      <c r="B915" s="22" t="s">
        <v>141</v>
      </c>
      <c r="C915" s="11" t="s">
        <v>38</v>
      </c>
      <c r="D915" s="11" t="s">
        <v>68</v>
      </c>
      <c r="E915" s="11" t="s">
        <v>62</v>
      </c>
      <c r="F915" s="12" t="s">
        <v>964</v>
      </c>
      <c r="G915" s="11" t="s">
        <v>22</v>
      </c>
      <c r="H915" s="13">
        <v>900</v>
      </c>
      <c r="I915" s="13">
        <v>0</v>
      </c>
      <c r="J915" s="13">
        <f t="shared" si="55"/>
        <v>900</v>
      </c>
    </row>
    <row r="916" spans="2:10" ht="12.75" customHeight="1">
      <c r="B916" s="22" t="s">
        <v>44</v>
      </c>
      <c r="C916" s="11" t="s">
        <v>38</v>
      </c>
      <c r="D916" s="11" t="s">
        <v>68</v>
      </c>
      <c r="E916" s="11" t="s">
        <v>62</v>
      </c>
      <c r="F916" s="12" t="s">
        <v>524</v>
      </c>
      <c r="G916" s="11"/>
      <c r="H916" s="13">
        <f>H917</f>
        <v>6046969.05</v>
      </c>
      <c r="I916" s="13">
        <f>I917</f>
        <v>8371470.6899999995</v>
      </c>
      <c r="J916" s="13">
        <f t="shared" si="55"/>
        <v>14418439.739999998</v>
      </c>
    </row>
    <row r="917" spans="2:10" ht="12.75">
      <c r="B917" s="22" t="s">
        <v>141</v>
      </c>
      <c r="C917" s="11" t="s">
        <v>38</v>
      </c>
      <c r="D917" s="11" t="s">
        <v>68</v>
      </c>
      <c r="E917" s="11" t="s">
        <v>62</v>
      </c>
      <c r="F917" s="12" t="s">
        <v>524</v>
      </c>
      <c r="G917" s="11" t="s">
        <v>22</v>
      </c>
      <c r="H917" s="13">
        <v>6046969.05</v>
      </c>
      <c r="I917" s="13">
        <f>8597635.69-226165</f>
        <v>8371470.6899999995</v>
      </c>
      <c r="J917" s="13">
        <f t="shared" si="55"/>
        <v>14418439.739999998</v>
      </c>
    </row>
    <row r="918" spans="2:10" ht="24" customHeight="1">
      <c r="B918" s="22" t="s">
        <v>678</v>
      </c>
      <c r="C918" s="11" t="s">
        <v>38</v>
      </c>
      <c r="D918" s="11" t="s">
        <v>68</v>
      </c>
      <c r="E918" s="11" t="s">
        <v>62</v>
      </c>
      <c r="F918" s="12" t="s">
        <v>676</v>
      </c>
      <c r="G918" s="11"/>
      <c r="H918" s="13">
        <f>H919+H920</f>
        <v>927279</v>
      </c>
      <c r="I918" s="13">
        <f>I919+I920</f>
        <v>200000</v>
      </c>
      <c r="J918" s="13">
        <f t="shared" si="55"/>
        <v>1127279</v>
      </c>
    </row>
    <row r="919" spans="2:10" ht="12.75">
      <c r="B919" s="22" t="s">
        <v>141</v>
      </c>
      <c r="C919" s="11" t="s">
        <v>38</v>
      </c>
      <c r="D919" s="11" t="s">
        <v>68</v>
      </c>
      <c r="E919" s="11" t="s">
        <v>62</v>
      </c>
      <c r="F919" s="12" t="s">
        <v>676</v>
      </c>
      <c r="G919" s="11" t="s">
        <v>22</v>
      </c>
      <c r="H919" s="13">
        <v>927279</v>
      </c>
      <c r="I919" s="13">
        <v>200000</v>
      </c>
      <c r="J919" s="13">
        <f t="shared" si="55"/>
        <v>1127279</v>
      </c>
    </row>
    <row r="920" spans="2:10" ht="48" customHeight="1" hidden="1">
      <c r="B920" s="22" t="s">
        <v>784</v>
      </c>
      <c r="C920" s="11" t="s">
        <v>38</v>
      </c>
      <c r="D920" s="11" t="s">
        <v>68</v>
      </c>
      <c r="E920" s="11" t="s">
        <v>62</v>
      </c>
      <c r="F920" s="12" t="s">
        <v>785</v>
      </c>
      <c r="G920" s="11"/>
      <c r="H920" s="13">
        <f>H921</f>
        <v>0</v>
      </c>
      <c r="I920" s="13">
        <f>I921</f>
        <v>0</v>
      </c>
      <c r="J920" s="13">
        <f t="shared" si="55"/>
        <v>0</v>
      </c>
    </row>
    <row r="921" spans="2:10" ht="12.75" hidden="1">
      <c r="B921" s="22" t="s">
        <v>141</v>
      </c>
      <c r="C921" s="11" t="s">
        <v>38</v>
      </c>
      <c r="D921" s="11" t="s">
        <v>68</v>
      </c>
      <c r="E921" s="11" t="s">
        <v>62</v>
      </c>
      <c r="F921" s="12" t="s">
        <v>785</v>
      </c>
      <c r="G921" s="11" t="s">
        <v>22</v>
      </c>
      <c r="H921" s="13">
        <v>0</v>
      </c>
      <c r="I921" s="13">
        <v>0</v>
      </c>
      <c r="J921" s="13">
        <f t="shared" si="55"/>
        <v>0</v>
      </c>
    </row>
    <row r="922" spans="2:10" ht="41.25" customHeight="1" hidden="1">
      <c r="B922" s="22" t="s">
        <v>565</v>
      </c>
      <c r="C922" s="11" t="s">
        <v>38</v>
      </c>
      <c r="D922" s="11" t="s">
        <v>68</v>
      </c>
      <c r="E922" s="11" t="s">
        <v>62</v>
      </c>
      <c r="F922" s="12" t="s">
        <v>525</v>
      </c>
      <c r="G922" s="11"/>
      <c r="H922" s="13">
        <f>H923</f>
        <v>0</v>
      </c>
      <c r="I922" s="13">
        <f>I923</f>
        <v>0</v>
      </c>
      <c r="J922" s="13">
        <f t="shared" si="55"/>
        <v>0</v>
      </c>
    </row>
    <row r="923" spans="2:10" ht="12.75" hidden="1">
      <c r="B923" s="22" t="s">
        <v>141</v>
      </c>
      <c r="C923" s="11" t="s">
        <v>38</v>
      </c>
      <c r="D923" s="11" t="s">
        <v>68</v>
      </c>
      <c r="E923" s="11" t="s">
        <v>62</v>
      </c>
      <c r="F923" s="12" t="s">
        <v>525</v>
      </c>
      <c r="G923" s="11" t="s">
        <v>22</v>
      </c>
      <c r="H923" s="13">
        <v>0</v>
      </c>
      <c r="I923" s="13">
        <v>0</v>
      </c>
      <c r="J923" s="13">
        <f t="shared" si="55"/>
        <v>0</v>
      </c>
    </row>
    <row r="924" spans="2:10" ht="38.25" customHeight="1">
      <c r="B924" s="22" t="s">
        <v>901</v>
      </c>
      <c r="C924" s="11" t="s">
        <v>38</v>
      </c>
      <c r="D924" s="11" t="s">
        <v>68</v>
      </c>
      <c r="E924" s="11" t="s">
        <v>62</v>
      </c>
      <c r="F924" s="12" t="s">
        <v>677</v>
      </c>
      <c r="G924" s="11"/>
      <c r="H924" s="13">
        <f>H925</f>
        <v>9968200</v>
      </c>
      <c r="I924" s="13">
        <f>I925</f>
        <v>0</v>
      </c>
      <c r="J924" s="13">
        <f t="shared" si="55"/>
        <v>9968200</v>
      </c>
    </row>
    <row r="925" spans="2:10" ht="12.75">
      <c r="B925" s="22" t="s">
        <v>141</v>
      </c>
      <c r="C925" s="11" t="s">
        <v>38</v>
      </c>
      <c r="D925" s="11" t="s">
        <v>68</v>
      </c>
      <c r="E925" s="11" t="s">
        <v>62</v>
      </c>
      <c r="F925" s="12" t="s">
        <v>677</v>
      </c>
      <c r="G925" s="11" t="s">
        <v>22</v>
      </c>
      <c r="H925" s="13">
        <f>9968160+40</f>
        <v>9968200</v>
      </c>
      <c r="I925" s="13">
        <v>0</v>
      </c>
      <c r="J925" s="13">
        <f t="shared" si="55"/>
        <v>9968200</v>
      </c>
    </row>
    <row r="926" spans="2:10" ht="24" customHeight="1">
      <c r="B926" s="15" t="s">
        <v>306</v>
      </c>
      <c r="C926" s="34" t="s">
        <v>299</v>
      </c>
      <c r="D926" s="34"/>
      <c r="E926" s="34"/>
      <c r="F926" s="34"/>
      <c r="G926" s="34"/>
      <c r="H926" s="34">
        <f>H927</f>
        <v>2773488.99</v>
      </c>
      <c r="I926" s="34">
        <f>I927</f>
        <v>0</v>
      </c>
      <c r="J926" s="34">
        <f>J927</f>
        <v>2773488.99</v>
      </c>
    </row>
    <row r="927" spans="2:10" ht="12.75" customHeight="1">
      <c r="B927" s="22" t="s">
        <v>234</v>
      </c>
      <c r="C927" s="11" t="s">
        <v>299</v>
      </c>
      <c r="D927" s="11" t="s">
        <v>60</v>
      </c>
      <c r="E927" s="12"/>
      <c r="F927" s="12"/>
      <c r="G927" s="11"/>
      <c r="H927" s="13">
        <f>H928+H937+H974+H978+H982</f>
        <v>2773488.99</v>
      </c>
      <c r="I927" s="13">
        <f>I928+I937+I974+I978+I982</f>
        <v>0</v>
      </c>
      <c r="J927" s="13">
        <f t="shared" si="55"/>
        <v>2773488.99</v>
      </c>
    </row>
    <row r="928" spans="2:10" ht="27.75" customHeight="1">
      <c r="B928" s="22" t="s">
        <v>21</v>
      </c>
      <c r="C928" s="11" t="s">
        <v>299</v>
      </c>
      <c r="D928" s="11" t="s">
        <v>60</v>
      </c>
      <c r="E928" s="12" t="s">
        <v>61</v>
      </c>
      <c r="F928" s="12"/>
      <c r="G928" s="11"/>
      <c r="H928" s="13">
        <f>H929</f>
        <v>1424830</v>
      </c>
      <c r="I928" s="13">
        <f>I929</f>
        <v>0</v>
      </c>
      <c r="J928" s="13">
        <f t="shared" si="55"/>
        <v>1424830</v>
      </c>
    </row>
    <row r="929" spans="2:10" ht="12.75" customHeight="1">
      <c r="B929" s="22" t="s">
        <v>158</v>
      </c>
      <c r="C929" s="11" t="s">
        <v>299</v>
      </c>
      <c r="D929" s="11" t="s">
        <v>60</v>
      </c>
      <c r="E929" s="12" t="s">
        <v>61</v>
      </c>
      <c r="F929" s="12" t="s">
        <v>147</v>
      </c>
      <c r="G929" s="11"/>
      <c r="H929" s="13">
        <f>H930+H931</f>
        <v>1424830</v>
      </c>
      <c r="I929" s="13">
        <f>I930+I931</f>
        <v>0</v>
      </c>
      <c r="J929" s="13">
        <f t="shared" si="55"/>
        <v>1424830</v>
      </c>
    </row>
    <row r="930" spans="2:10" ht="24" customHeight="1" hidden="1">
      <c r="B930" s="22" t="s">
        <v>159</v>
      </c>
      <c r="C930" s="11" t="s">
        <v>299</v>
      </c>
      <c r="D930" s="11" t="s">
        <v>60</v>
      </c>
      <c r="E930" s="12" t="s">
        <v>61</v>
      </c>
      <c r="F930" s="12" t="s">
        <v>146</v>
      </c>
      <c r="G930" s="11"/>
      <c r="H930" s="13">
        <f>H935</f>
        <v>0</v>
      </c>
      <c r="I930" s="13">
        <f>I935</f>
        <v>0</v>
      </c>
      <c r="J930" s="13">
        <f t="shared" si="55"/>
        <v>0</v>
      </c>
    </row>
    <row r="931" spans="2:10" ht="24" customHeight="1">
      <c r="B931" s="22" t="s">
        <v>874</v>
      </c>
      <c r="C931" s="11" t="s">
        <v>299</v>
      </c>
      <c r="D931" s="11" t="s">
        <v>60</v>
      </c>
      <c r="E931" s="12" t="s">
        <v>61</v>
      </c>
      <c r="F931" s="12" t="s">
        <v>827</v>
      </c>
      <c r="G931" s="11"/>
      <c r="H931" s="13">
        <f aca="true" t="shared" si="60" ref="H931:I933">H932</f>
        <v>1424830</v>
      </c>
      <c r="I931" s="13">
        <f t="shared" si="60"/>
        <v>0</v>
      </c>
      <c r="J931" s="13">
        <f t="shared" si="55"/>
        <v>1424830</v>
      </c>
    </row>
    <row r="932" spans="2:10" ht="24" customHeight="1">
      <c r="B932" s="22" t="s">
        <v>286</v>
      </c>
      <c r="C932" s="11" t="s">
        <v>299</v>
      </c>
      <c r="D932" s="11" t="s">
        <v>60</v>
      </c>
      <c r="E932" s="12" t="s">
        <v>61</v>
      </c>
      <c r="F932" s="12" t="s">
        <v>873</v>
      </c>
      <c r="G932" s="11"/>
      <c r="H932" s="13">
        <f t="shared" si="60"/>
        <v>1424830</v>
      </c>
      <c r="I932" s="13">
        <f t="shared" si="60"/>
        <v>0</v>
      </c>
      <c r="J932" s="13">
        <f t="shared" si="55"/>
        <v>1424830</v>
      </c>
    </row>
    <row r="933" spans="2:10" ht="24" customHeight="1">
      <c r="B933" s="22" t="s">
        <v>45</v>
      </c>
      <c r="C933" s="11" t="s">
        <v>299</v>
      </c>
      <c r="D933" s="11" t="s">
        <v>60</v>
      </c>
      <c r="E933" s="12" t="s">
        <v>61</v>
      </c>
      <c r="F933" s="12" t="s">
        <v>872</v>
      </c>
      <c r="G933" s="11"/>
      <c r="H933" s="13">
        <f t="shared" si="60"/>
        <v>1424830</v>
      </c>
      <c r="I933" s="13">
        <f t="shared" si="60"/>
        <v>0</v>
      </c>
      <c r="J933" s="13">
        <f t="shared" si="55"/>
        <v>1424830</v>
      </c>
    </row>
    <row r="934" spans="2:10" ht="60">
      <c r="B934" s="22" t="s">
        <v>138</v>
      </c>
      <c r="C934" s="11" t="s">
        <v>299</v>
      </c>
      <c r="D934" s="11" t="s">
        <v>60</v>
      </c>
      <c r="E934" s="12" t="s">
        <v>61</v>
      </c>
      <c r="F934" s="12" t="s">
        <v>872</v>
      </c>
      <c r="G934" s="11" t="s">
        <v>116</v>
      </c>
      <c r="H934" s="13">
        <v>1424830</v>
      </c>
      <c r="I934" s="13">
        <v>0</v>
      </c>
      <c r="J934" s="13">
        <f t="shared" si="55"/>
        <v>1424830</v>
      </c>
    </row>
    <row r="935" spans="2:10" ht="24" customHeight="1" hidden="1">
      <c r="B935" s="22" t="s">
        <v>45</v>
      </c>
      <c r="C935" s="11" t="s">
        <v>299</v>
      </c>
      <c r="D935" s="11" t="s">
        <v>60</v>
      </c>
      <c r="E935" s="12" t="s">
        <v>61</v>
      </c>
      <c r="F935" s="12" t="s">
        <v>526</v>
      </c>
      <c r="G935" s="11"/>
      <c r="H935" s="13">
        <f>H936</f>
        <v>0</v>
      </c>
      <c r="I935" s="13">
        <f>I936</f>
        <v>0</v>
      </c>
      <c r="J935" s="13">
        <f t="shared" si="55"/>
        <v>0</v>
      </c>
    </row>
    <row r="936" spans="2:10" ht="60" hidden="1">
      <c r="B936" s="22" t="s">
        <v>138</v>
      </c>
      <c r="C936" s="11" t="s">
        <v>299</v>
      </c>
      <c r="D936" s="11" t="s">
        <v>60</v>
      </c>
      <c r="E936" s="12" t="s">
        <v>61</v>
      </c>
      <c r="F936" s="12" t="s">
        <v>526</v>
      </c>
      <c r="G936" s="11" t="s">
        <v>116</v>
      </c>
      <c r="H936" s="13">
        <v>0</v>
      </c>
      <c r="I936" s="13">
        <v>0</v>
      </c>
      <c r="J936" s="13">
        <f t="shared" si="55"/>
        <v>0</v>
      </c>
    </row>
    <row r="937" spans="2:10" ht="48" customHeight="1">
      <c r="B937" s="22" t="s">
        <v>23</v>
      </c>
      <c r="C937" s="11" t="s">
        <v>299</v>
      </c>
      <c r="D937" s="11" t="s">
        <v>60</v>
      </c>
      <c r="E937" s="12" t="s">
        <v>62</v>
      </c>
      <c r="F937" s="12"/>
      <c r="G937" s="11"/>
      <c r="H937" s="13">
        <f>H938</f>
        <v>1348658.99</v>
      </c>
      <c r="I937" s="13">
        <f>I938</f>
        <v>0</v>
      </c>
      <c r="J937" s="13">
        <f t="shared" si="55"/>
        <v>1348658.99</v>
      </c>
    </row>
    <row r="938" spans="2:10" ht="12.75" customHeight="1">
      <c r="B938" s="22" t="s">
        <v>158</v>
      </c>
      <c r="C938" s="11" t="s">
        <v>299</v>
      </c>
      <c r="D938" s="11" t="s">
        <v>60</v>
      </c>
      <c r="E938" s="12" t="s">
        <v>62</v>
      </c>
      <c r="F938" s="12" t="s">
        <v>147</v>
      </c>
      <c r="G938" s="11"/>
      <c r="H938" s="13">
        <f>H939+H940</f>
        <v>1348658.99</v>
      </c>
      <c r="I938" s="13">
        <f>I939+I940</f>
        <v>0</v>
      </c>
      <c r="J938" s="13">
        <f t="shared" si="55"/>
        <v>1348658.99</v>
      </c>
    </row>
    <row r="939" spans="2:10" ht="24" customHeight="1" hidden="1">
      <c r="B939" s="22" t="s">
        <v>286</v>
      </c>
      <c r="C939" s="11" t="s">
        <v>299</v>
      </c>
      <c r="D939" s="11" t="s">
        <v>60</v>
      </c>
      <c r="E939" s="12" t="s">
        <v>62</v>
      </c>
      <c r="F939" s="12" t="s">
        <v>148</v>
      </c>
      <c r="G939" s="11"/>
      <c r="H939" s="13">
        <v>0</v>
      </c>
      <c r="I939" s="13">
        <v>0</v>
      </c>
      <c r="J939" s="13">
        <f t="shared" si="55"/>
        <v>0</v>
      </c>
    </row>
    <row r="940" spans="2:10" ht="24" customHeight="1">
      <c r="B940" s="22" t="s">
        <v>874</v>
      </c>
      <c r="C940" s="11" t="s">
        <v>299</v>
      </c>
      <c r="D940" s="11" t="s">
        <v>60</v>
      </c>
      <c r="E940" s="12" t="s">
        <v>62</v>
      </c>
      <c r="F940" s="12" t="s">
        <v>827</v>
      </c>
      <c r="G940" s="11"/>
      <c r="H940" s="13">
        <f>H942+H949</f>
        <v>1348658.99</v>
      </c>
      <c r="I940" s="13">
        <f>I942+I949</f>
        <v>0</v>
      </c>
      <c r="J940" s="13">
        <f t="shared" si="55"/>
        <v>1348658.99</v>
      </c>
    </row>
    <row r="941" spans="2:10" ht="24" customHeight="1">
      <c r="B941" s="22" t="s">
        <v>286</v>
      </c>
      <c r="C941" s="11" t="s">
        <v>299</v>
      </c>
      <c r="D941" s="11" t="s">
        <v>60</v>
      </c>
      <c r="E941" s="12" t="s">
        <v>62</v>
      </c>
      <c r="F941" s="12" t="s">
        <v>873</v>
      </c>
      <c r="G941" s="11"/>
      <c r="H941" s="13">
        <f>H942+H949</f>
        <v>1348658.99</v>
      </c>
      <c r="I941" s="13">
        <f>I942+I949</f>
        <v>0</v>
      </c>
      <c r="J941" s="13">
        <f t="shared" si="55"/>
        <v>1348658.99</v>
      </c>
    </row>
    <row r="942" spans="2:10" ht="24" customHeight="1">
      <c r="B942" s="22" t="s">
        <v>161</v>
      </c>
      <c r="C942" s="11" t="s">
        <v>299</v>
      </c>
      <c r="D942" s="11" t="s">
        <v>60</v>
      </c>
      <c r="E942" s="12" t="s">
        <v>62</v>
      </c>
      <c r="F942" s="12" t="s">
        <v>527</v>
      </c>
      <c r="G942" s="11"/>
      <c r="H942" s="13">
        <f>H943+H945</f>
        <v>1120658.99</v>
      </c>
      <c r="I942" s="13">
        <f>I943+I945</f>
        <v>0</v>
      </c>
      <c r="J942" s="13">
        <f t="shared" si="55"/>
        <v>1120658.99</v>
      </c>
    </row>
    <row r="943" spans="2:10" ht="24" customHeight="1">
      <c r="B943" s="22" t="s">
        <v>305</v>
      </c>
      <c r="C943" s="11" t="s">
        <v>299</v>
      </c>
      <c r="D943" s="11" t="s">
        <v>60</v>
      </c>
      <c r="E943" s="12" t="s">
        <v>62</v>
      </c>
      <c r="F943" s="12" t="s">
        <v>530</v>
      </c>
      <c r="G943" s="11"/>
      <c r="H943" s="13">
        <f>H944</f>
        <v>452890</v>
      </c>
      <c r="I943" s="13">
        <f>I944</f>
        <v>0</v>
      </c>
      <c r="J943" s="13">
        <f t="shared" si="55"/>
        <v>452890</v>
      </c>
    </row>
    <row r="944" spans="2:10" ht="60">
      <c r="B944" s="22" t="s">
        <v>138</v>
      </c>
      <c r="C944" s="11" t="s">
        <v>299</v>
      </c>
      <c r="D944" s="11" t="s">
        <v>60</v>
      </c>
      <c r="E944" s="12" t="s">
        <v>62</v>
      </c>
      <c r="F944" s="12" t="s">
        <v>530</v>
      </c>
      <c r="G944" s="11" t="s">
        <v>116</v>
      </c>
      <c r="H944" s="13">
        <v>452890</v>
      </c>
      <c r="I944" s="13">
        <v>0</v>
      </c>
      <c r="J944" s="13">
        <f aca="true" t="shared" si="61" ref="J944:J968">H944+I944</f>
        <v>452890</v>
      </c>
    </row>
    <row r="945" spans="2:10" ht="24" customHeight="1">
      <c r="B945" s="22" t="s">
        <v>163</v>
      </c>
      <c r="C945" s="11" t="s">
        <v>299</v>
      </c>
      <c r="D945" s="11" t="s">
        <v>60</v>
      </c>
      <c r="E945" s="12" t="s">
        <v>62</v>
      </c>
      <c r="F945" s="12" t="s">
        <v>528</v>
      </c>
      <c r="G945" s="11"/>
      <c r="H945" s="13">
        <f>H946+H947+H948</f>
        <v>667768.99</v>
      </c>
      <c r="I945" s="13">
        <f>I946+I947+I948</f>
        <v>0</v>
      </c>
      <c r="J945" s="13">
        <f t="shared" si="61"/>
        <v>667768.99</v>
      </c>
    </row>
    <row r="946" spans="2:10" ht="60">
      <c r="B946" s="22" t="s">
        <v>138</v>
      </c>
      <c r="C946" s="11" t="s">
        <v>299</v>
      </c>
      <c r="D946" s="11" t="s">
        <v>60</v>
      </c>
      <c r="E946" s="12" t="s">
        <v>62</v>
      </c>
      <c r="F946" s="12" t="s">
        <v>528</v>
      </c>
      <c r="G946" s="11">
        <v>100</v>
      </c>
      <c r="H946" s="13">
        <v>395474</v>
      </c>
      <c r="I946" s="13">
        <v>0</v>
      </c>
      <c r="J946" s="13">
        <f t="shared" si="61"/>
        <v>395474</v>
      </c>
    </row>
    <row r="947" spans="2:10" ht="24">
      <c r="B947" s="22" t="s">
        <v>139</v>
      </c>
      <c r="C947" s="11" t="s">
        <v>299</v>
      </c>
      <c r="D947" s="11" t="s">
        <v>60</v>
      </c>
      <c r="E947" s="12" t="s">
        <v>62</v>
      </c>
      <c r="F947" s="12" t="s">
        <v>528</v>
      </c>
      <c r="G947" s="11">
        <v>200</v>
      </c>
      <c r="H947" s="13">
        <v>272294.99</v>
      </c>
      <c r="I947" s="13">
        <v>0</v>
      </c>
      <c r="J947" s="13">
        <f t="shared" si="61"/>
        <v>272294.99</v>
      </c>
    </row>
    <row r="948" spans="2:10" ht="12.75" hidden="1">
      <c r="B948" s="22" t="s">
        <v>142</v>
      </c>
      <c r="C948" s="11" t="s">
        <v>299</v>
      </c>
      <c r="D948" s="11" t="s">
        <v>60</v>
      </c>
      <c r="E948" s="12" t="s">
        <v>62</v>
      </c>
      <c r="F948" s="12" t="s">
        <v>528</v>
      </c>
      <c r="G948" s="11" t="s">
        <v>250</v>
      </c>
      <c r="H948" s="13">
        <v>0</v>
      </c>
      <c r="I948" s="13">
        <v>0</v>
      </c>
      <c r="J948" s="13">
        <f t="shared" si="61"/>
        <v>0</v>
      </c>
    </row>
    <row r="949" spans="2:10" ht="24" customHeight="1">
      <c r="B949" s="22" t="s">
        <v>24</v>
      </c>
      <c r="C949" s="11" t="s">
        <v>299</v>
      </c>
      <c r="D949" s="11" t="s">
        <v>60</v>
      </c>
      <c r="E949" s="12" t="s">
        <v>62</v>
      </c>
      <c r="F949" s="12" t="s">
        <v>529</v>
      </c>
      <c r="G949" s="11"/>
      <c r="H949" s="13">
        <f>H950</f>
        <v>228000</v>
      </c>
      <c r="I949" s="13">
        <f>I950</f>
        <v>0</v>
      </c>
      <c r="J949" s="13">
        <f t="shared" si="61"/>
        <v>228000</v>
      </c>
    </row>
    <row r="950" spans="2:10" ht="60">
      <c r="B950" s="22" t="s">
        <v>138</v>
      </c>
      <c r="C950" s="11" t="s">
        <v>299</v>
      </c>
      <c r="D950" s="11" t="s">
        <v>60</v>
      </c>
      <c r="E950" s="12" t="s">
        <v>62</v>
      </c>
      <c r="F950" s="12" t="s">
        <v>529</v>
      </c>
      <c r="G950" s="11">
        <v>100</v>
      </c>
      <c r="H950" s="13">
        <v>228000</v>
      </c>
      <c r="I950" s="13">
        <v>0</v>
      </c>
      <c r="J950" s="13">
        <f t="shared" si="61"/>
        <v>228000</v>
      </c>
    </row>
    <row r="951" spans="2:10" ht="37.5" customHeight="1">
      <c r="B951" s="15" t="s">
        <v>308</v>
      </c>
      <c r="C951" s="34" t="s">
        <v>307</v>
      </c>
      <c r="D951" s="34"/>
      <c r="E951" s="34"/>
      <c r="F951" s="34"/>
      <c r="G951" s="34"/>
      <c r="H951" s="34">
        <f>H953</f>
        <v>1425690</v>
      </c>
      <c r="I951" s="34">
        <f>I953</f>
        <v>0</v>
      </c>
      <c r="J951" s="34">
        <f>J953</f>
        <v>1425690</v>
      </c>
    </row>
    <row r="952" spans="2:10" ht="12.75" customHeight="1">
      <c r="B952" s="22" t="s">
        <v>234</v>
      </c>
      <c r="C952" s="11" t="s">
        <v>307</v>
      </c>
      <c r="D952" s="11" t="s">
        <v>60</v>
      </c>
      <c r="E952" s="36"/>
      <c r="F952" s="36"/>
      <c r="G952" s="29"/>
      <c r="H952" s="13">
        <f>H953</f>
        <v>1425690</v>
      </c>
      <c r="I952" s="13">
        <f>I953</f>
        <v>0</v>
      </c>
      <c r="J952" s="13">
        <f t="shared" si="61"/>
        <v>1425690</v>
      </c>
    </row>
    <row r="953" spans="2:10" ht="36" customHeight="1">
      <c r="B953" s="22" t="s">
        <v>40</v>
      </c>
      <c r="C953" s="11" t="s">
        <v>307</v>
      </c>
      <c r="D953" s="11" t="s">
        <v>60</v>
      </c>
      <c r="E953" s="12" t="s">
        <v>64</v>
      </c>
      <c r="F953" s="12"/>
      <c r="G953" s="11"/>
      <c r="H953" s="13">
        <f>H958+H954</f>
        <v>1425690</v>
      </c>
      <c r="I953" s="13">
        <f>I958+I954</f>
        <v>0</v>
      </c>
      <c r="J953" s="13">
        <f t="shared" si="61"/>
        <v>1425690</v>
      </c>
    </row>
    <row r="954" spans="2:10" ht="36" customHeight="1" hidden="1">
      <c r="B954" s="22" t="s">
        <v>655</v>
      </c>
      <c r="C954" s="11" t="s">
        <v>307</v>
      </c>
      <c r="D954" s="11" t="s">
        <v>60</v>
      </c>
      <c r="E954" s="12" t="s">
        <v>64</v>
      </c>
      <c r="F954" s="12" t="s">
        <v>586</v>
      </c>
      <c r="G954" s="11"/>
      <c r="H954" s="13">
        <f aca="true" t="shared" si="62" ref="H954:I956">H955</f>
        <v>0</v>
      </c>
      <c r="I954" s="13">
        <f t="shared" si="62"/>
        <v>0</v>
      </c>
      <c r="J954" s="13">
        <f t="shared" si="61"/>
        <v>0</v>
      </c>
    </row>
    <row r="955" spans="2:10" ht="12.75" customHeight="1" hidden="1">
      <c r="B955" s="22" t="s">
        <v>656</v>
      </c>
      <c r="C955" s="11" t="s">
        <v>307</v>
      </c>
      <c r="D955" s="11" t="s">
        <v>60</v>
      </c>
      <c r="E955" s="12" t="s">
        <v>64</v>
      </c>
      <c r="F955" s="12" t="s">
        <v>585</v>
      </c>
      <c r="G955" s="11"/>
      <c r="H955" s="13">
        <f t="shared" si="62"/>
        <v>0</v>
      </c>
      <c r="I955" s="13">
        <f t="shared" si="62"/>
        <v>0</v>
      </c>
      <c r="J955" s="13">
        <f t="shared" si="61"/>
        <v>0</v>
      </c>
    </row>
    <row r="956" spans="2:10" ht="24" customHeight="1" hidden="1">
      <c r="B956" s="22" t="s">
        <v>589</v>
      </c>
      <c r="C956" s="11" t="s">
        <v>307</v>
      </c>
      <c r="D956" s="11" t="s">
        <v>60</v>
      </c>
      <c r="E956" s="12" t="s">
        <v>64</v>
      </c>
      <c r="F956" s="12" t="s">
        <v>584</v>
      </c>
      <c r="G956" s="11"/>
      <c r="H956" s="13">
        <f t="shared" si="62"/>
        <v>0</v>
      </c>
      <c r="I956" s="13">
        <f t="shared" si="62"/>
        <v>0</v>
      </c>
      <c r="J956" s="13">
        <f t="shared" si="61"/>
        <v>0</v>
      </c>
    </row>
    <row r="957" spans="2:10" ht="24" hidden="1">
      <c r="B957" s="22" t="s">
        <v>139</v>
      </c>
      <c r="C957" s="11" t="s">
        <v>307</v>
      </c>
      <c r="D957" s="11" t="s">
        <v>60</v>
      </c>
      <c r="E957" s="12" t="s">
        <v>64</v>
      </c>
      <c r="F957" s="12" t="s">
        <v>584</v>
      </c>
      <c r="G957" s="11" t="s">
        <v>253</v>
      </c>
      <c r="H957" s="13">
        <v>0</v>
      </c>
      <c r="I957" s="13">
        <v>0</v>
      </c>
      <c r="J957" s="13">
        <f t="shared" si="61"/>
        <v>0</v>
      </c>
    </row>
    <row r="958" spans="2:10" ht="12.75" customHeight="1">
      <c r="B958" s="22" t="s">
        <v>158</v>
      </c>
      <c r="C958" s="11" t="s">
        <v>307</v>
      </c>
      <c r="D958" s="11" t="s">
        <v>60</v>
      </c>
      <c r="E958" s="12" t="s">
        <v>64</v>
      </c>
      <c r="F958" s="12" t="s">
        <v>147</v>
      </c>
      <c r="G958" s="11"/>
      <c r="H958" s="13">
        <f>H959+H960</f>
        <v>1425690</v>
      </c>
      <c r="I958" s="13">
        <f>I959+I960</f>
        <v>0</v>
      </c>
      <c r="J958" s="13">
        <f t="shared" si="61"/>
        <v>1425690</v>
      </c>
    </row>
    <row r="959" spans="2:10" ht="36" customHeight="1" hidden="1">
      <c r="B959" s="22" t="s">
        <v>167</v>
      </c>
      <c r="C959" s="11" t="s">
        <v>307</v>
      </c>
      <c r="D959" s="11" t="s">
        <v>60</v>
      </c>
      <c r="E959" s="12" t="s">
        <v>64</v>
      </c>
      <c r="F959" s="12" t="s">
        <v>150</v>
      </c>
      <c r="G959" s="11"/>
      <c r="H959" s="13">
        <v>0</v>
      </c>
      <c r="I959" s="13">
        <v>0</v>
      </c>
      <c r="J959" s="13">
        <f t="shared" si="61"/>
        <v>0</v>
      </c>
    </row>
    <row r="960" spans="2:10" ht="36" customHeight="1">
      <c r="B960" s="22" t="s">
        <v>874</v>
      </c>
      <c r="C960" s="11" t="s">
        <v>307</v>
      </c>
      <c r="D960" s="11" t="s">
        <v>60</v>
      </c>
      <c r="E960" s="12" t="s">
        <v>64</v>
      </c>
      <c r="F960" s="12" t="s">
        <v>827</v>
      </c>
      <c r="G960" s="11"/>
      <c r="H960" s="13">
        <f>H961</f>
        <v>1425690</v>
      </c>
      <c r="I960" s="13">
        <f>I961</f>
        <v>0</v>
      </c>
      <c r="J960" s="13">
        <f t="shared" si="61"/>
        <v>1425690</v>
      </c>
    </row>
    <row r="961" spans="2:10" ht="36" customHeight="1">
      <c r="B961" s="22" t="s">
        <v>167</v>
      </c>
      <c r="C961" s="11" t="s">
        <v>307</v>
      </c>
      <c r="D961" s="11" t="s">
        <v>60</v>
      </c>
      <c r="E961" s="12" t="s">
        <v>64</v>
      </c>
      <c r="F961" s="12" t="s">
        <v>875</v>
      </c>
      <c r="G961" s="11"/>
      <c r="H961" s="13">
        <f>H962</f>
        <v>1425690</v>
      </c>
      <c r="I961" s="13">
        <f>I962</f>
        <v>0</v>
      </c>
      <c r="J961" s="13">
        <f t="shared" si="61"/>
        <v>1425690</v>
      </c>
    </row>
    <row r="962" spans="2:10" ht="36" customHeight="1">
      <c r="B962" s="22" t="s">
        <v>165</v>
      </c>
      <c r="C962" s="11" t="s">
        <v>307</v>
      </c>
      <c r="D962" s="11" t="s">
        <v>60</v>
      </c>
      <c r="E962" s="12" t="s">
        <v>64</v>
      </c>
      <c r="F962" s="12" t="s">
        <v>531</v>
      </c>
      <c r="G962" s="11"/>
      <c r="H962" s="13">
        <f>H963+H966</f>
        <v>1425690</v>
      </c>
      <c r="I962" s="13">
        <f>I963+I966</f>
        <v>0</v>
      </c>
      <c r="J962" s="13">
        <f t="shared" si="61"/>
        <v>1425690</v>
      </c>
    </row>
    <row r="963" spans="2:10" ht="24" customHeight="1">
      <c r="B963" s="22" t="s">
        <v>303</v>
      </c>
      <c r="C963" s="11" t="s">
        <v>307</v>
      </c>
      <c r="D963" s="11" t="s">
        <v>60</v>
      </c>
      <c r="E963" s="12" t="s">
        <v>64</v>
      </c>
      <c r="F963" s="12" t="s">
        <v>532</v>
      </c>
      <c r="G963" s="11"/>
      <c r="H963" s="13">
        <f>H964+H965</f>
        <v>854890</v>
      </c>
      <c r="I963" s="13">
        <f>I964+I965</f>
        <v>0</v>
      </c>
      <c r="J963" s="13">
        <f t="shared" si="61"/>
        <v>854890</v>
      </c>
    </row>
    <row r="964" spans="2:10" ht="33.75" customHeight="1">
      <c r="B964" s="22" t="s">
        <v>138</v>
      </c>
      <c r="C964" s="11" t="s">
        <v>307</v>
      </c>
      <c r="D964" s="11" t="s">
        <v>60</v>
      </c>
      <c r="E964" s="12" t="s">
        <v>64</v>
      </c>
      <c r="F964" s="12" t="s">
        <v>532</v>
      </c>
      <c r="G964" s="11" t="s">
        <v>116</v>
      </c>
      <c r="H964" s="13">
        <v>854890</v>
      </c>
      <c r="I964" s="13"/>
      <c r="J964" s="13">
        <f t="shared" si="61"/>
        <v>854890</v>
      </c>
    </row>
    <row r="965" spans="2:10" ht="24" hidden="1">
      <c r="B965" s="22" t="s">
        <v>139</v>
      </c>
      <c r="C965" s="11" t="s">
        <v>307</v>
      </c>
      <c r="D965" s="11" t="s">
        <v>60</v>
      </c>
      <c r="E965" s="12" t="s">
        <v>64</v>
      </c>
      <c r="F965" s="12" t="s">
        <v>532</v>
      </c>
      <c r="G965" s="11" t="s">
        <v>253</v>
      </c>
      <c r="H965" s="13">
        <v>0</v>
      </c>
      <c r="I965" s="13">
        <v>0</v>
      </c>
      <c r="J965" s="13">
        <f t="shared" si="61"/>
        <v>0</v>
      </c>
    </row>
    <row r="966" spans="2:10" ht="24" customHeight="1">
      <c r="B966" s="22" t="s">
        <v>303</v>
      </c>
      <c r="C966" s="11" t="s">
        <v>307</v>
      </c>
      <c r="D966" s="11" t="s">
        <v>60</v>
      </c>
      <c r="E966" s="12" t="s">
        <v>64</v>
      </c>
      <c r="F966" s="12" t="s">
        <v>533</v>
      </c>
      <c r="G966" s="11"/>
      <c r="H966" s="13">
        <f>H967+H968</f>
        <v>570800</v>
      </c>
      <c r="I966" s="13">
        <f>I967+I968</f>
        <v>0</v>
      </c>
      <c r="J966" s="13">
        <f t="shared" si="61"/>
        <v>570800</v>
      </c>
    </row>
    <row r="967" spans="2:10" ht="35.25" customHeight="1">
      <c r="B967" s="22" t="s">
        <v>138</v>
      </c>
      <c r="C967" s="11" t="s">
        <v>307</v>
      </c>
      <c r="D967" s="11" t="s">
        <v>60</v>
      </c>
      <c r="E967" s="12" t="s">
        <v>64</v>
      </c>
      <c r="F967" s="12" t="s">
        <v>533</v>
      </c>
      <c r="G967" s="11" t="s">
        <v>116</v>
      </c>
      <c r="H967" s="13">
        <v>536800</v>
      </c>
      <c r="I967" s="13">
        <v>0</v>
      </c>
      <c r="J967" s="13">
        <f t="shared" si="61"/>
        <v>536800</v>
      </c>
    </row>
    <row r="968" spans="2:10" ht="24">
      <c r="B968" s="22" t="s">
        <v>139</v>
      </c>
      <c r="C968" s="11" t="s">
        <v>307</v>
      </c>
      <c r="D968" s="11" t="s">
        <v>60</v>
      </c>
      <c r="E968" s="12" t="s">
        <v>64</v>
      </c>
      <c r="F968" s="12" t="s">
        <v>533</v>
      </c>
      <c r="G968" s="11" t="s">
        <v>253</v>
      </c>
      <c r="H968" s="13">
        <v>34000</v>
      </c>
      <c r="I968" s="13">
        <v>0</v>
      </c>
      <c r="J968" s="13">
        <f t="shared" si="61"/>
        <v>34000</v>
      </c>
    </row>
    <row r="969" spans="2:10" ht="12.75" hidden="1">
      <c r="B969" s="22" t="s">
        <v>281</v>
      </c>
      <c r="C969" s="11"/>
      <c r="D969" s="11" t="s">
        <v>282</v>
      </c>
      <c r="E969" s="11" t="s">
        <v>282</v>
      </c>
      <c r="F969" s="11" t="s">
        <v>284</v>
      </c>
      <c r="G969" s="11" t="s">
        <v>283</v>
      </c>
      <c r="H969" s="13">
        <v>0</v>
      </c>
      <c r="I969" s="13">
        <v>0</v>
      </c>
      <c r="J969" s="13">
        <f>H969+I969</f>
        <v>0</v>
      </c>
    </row>
    <row r="970" spans="2:10" ht="12.75" customHeight="1">
      <c r="B970" s="54" t="s">
        <v>59</v>
      </c>
      <c r="C970" s="55"/>
      <c r="D970" s="55"/>
      <c r="E970" s="55"/>
      <c r="F970" s="55"/>
      <c r="G970" s="56"/>
      <c r="H970" s="10">
        <f>H13+H414+H536+H811+H969+H926+H951</f>
        <v>1109943429</v>
      </c>
      <c r="I970" s="10">
        <f>I13+I414+I536+I811+I969+I926+I951</f>
        <v>37915840.47</v>
      </c>
      <c r="J970" s="10">
        <f>J13+J414+J536+J811+J969+J926+J951</f>
        <v>1147859269.4699998</v>
      </c>
    </row>
    <row r="972" spans="8:10" ht="12.75" hidden="1">
      <c r="H972" s="24"/>
      <c r="I972" s="24"/>
      <c r="J972" s="24"/>
    </row>
    <row r="973" spans="8:10" ht="12.75" hidden="1">
      <c r="H973" s="24">
        <v>1109943429</v>
      </c>
      <c r="I973" s="24">
        <f>J973-H973</f>
        <v>-1109943429</v>
      </c>
      <c r="J973" s="24"/>
    </row>
    <row r="974" spans="8:10" ht="12.75" hidden="1">
      <c r="H974" s="24"/>
      <c r="I974" s="24"/>
      <c r="J974" s="24"/>
    </row>
    <row r="975" spans="8:10" ht="12.75" hidden="1">
      <c r="H975" s="24">
        <f>H973-H970</f>
        <v>0</v>
      </c>
      <c r="I975" s="24">
        <f>I973-I970</f>
        <v>-1147859269.47</v>
      </c>
      <c r="J975" s="24">
        <f>J973-J970</f>
        <v>-1147859269.4699998</v>
      </c>
    </row>
    <row r="976" spans="8:10" ht="12.75" hidden="1">
      <c r="H976" s="24"/>
      <c r="I976" s="24"/>
      <c r="J976" s="24"/>
    </row>
    <row r="977" spans="8:10" ht="12.75">
      <c r="H977" s="24"/>
      <c r="I977" s="24"/>
      <c r="J977" s="24"/>
    </row>
    <row r="978" spans="8:10" ht="12.75">
      <c r="H978" s="24"/>
      <c r="I978" s="24"/>
      <c r="J978" s="24"/>
    </row>
    <row r="979" spans="8:10" ht="12.75">
      <c r="H979" s="24"/>
      <c r="I979" s="24"/>
      <c r="J979" s="24"/>
    </row>
    <row r="1091" spans="1:5" ht="12.75">
      <c r="A1091" s="16"/>
      <c r="D1091" s="16"/>
      <c r="E1091" s="16"/>
    </row>
    <row r="1092" spans="1:5" ht="12.75">
      <c r="A1092" s="16"/>
      <c r="D1092" s="16"/>
      <c r="E1092" s="16"/>
    </row>
    <row r="1093" spans="1:5" ht="12.75">
      <c r="A1093" s="16"/>
      <c r="D1093" s="16"/>
      <c r="E1093" s="16"/>
    </row>
    <row r="1094" spans="1:5" ht="12.75">
      <c r="A1094" s="16"/>
      <c r="D1094" s="16"/>
      <c r="E1094" s="16"/>
    </row>
    <row r="1095" spans="1:5" ht="12.75">
      <c r="A1095" s="16"/>
      <c r="D1095" s="16"/>
      <c r="E1095" s="16"/>
    </row>
    <row r="1096" spans="1:5" ht="12.75">
      <c r="A1096" s="16"/>
      <c r="D1096" s="16"/>
      <c r="E1096" s="16"/>
    </row>
    <row r="1097" spans="1:5" ht="12.75">
      <c r="A1097" s="16"/>
      <c r="D1097" s="16"/>
      <c r="E1097" s="16"/>
    </row>
    <row r="1098" spans="1:5" ht="12.75">
      <c r="A1098" s="16"/>
      <c r="D1098" s="16"/>
      <c r="E1098" s="16"/>
    </row>
    <row r="1099" spans="1:5" ht="12.75">
      <c r="A1099" s="16"/>
      <c r="D1099" s="16"/>
      <c r="E1099" s="16"/>
    </row>
    <row r="1100" spans="1:5" ht="12.75">
      <c r="A1100" s="16"/>
      <c r="D1100" s="16"/>
      <c r="E1100" s="16"/>
    </row>
    <row r="1101" spans="1:5" ht="12.75">
      <c r="A1101" s="16"/>
      <c r="D1101" s="16"/>
      <c r="E1101" s="16"/>
    </row>
    <row r="1102" spans="1:5" ht="12.75">
      <c r="A1102" s="16"/>
      <c r="D1102" s="16"/>
      <c r="E1102" s="16"/>
    </row>
    <row r="1103" spans="1:5" ht="12.75">
      <c r="A1103" s="16"/>
      <c r="D1103" s="16"/>
      <c r="E1103" s="16"/>
    </row>
    <row r="1104" spans="1:5" ht="12.75">
      <c r="A1104" s="16"/>
      <c r="D1104" s="16"/>
      <c r="E1104" s="16"/>
    </row>
    <row r="1105" spans="1:5" ht="12.75">
      <c r="A1105" s="16"/>
      <c r="D1105" s="16"/>
      <c r="E1105" s="16"/>
    </row>
    <row r="1106" spans="1:5" ht="12.75">
      <c r="A1106" s="16"/>
      <c r="D1106" s="16"/>
      <c r="E1106" s="16"/>
    </row>
    <row r="1107" spans="1:5" ht="12.75">
      <c r="A1107" s="16"/>
      <c r="D1107" s="16"/>
      <c r="E1107" s="16"/>
    </row>
    <row r="1108" spans="1:5" ht="12.75">
      <c r="A1108" s="16"/>
      <c r="D1108" s="16"/>
      <c r="E1108" s="16"/>
    </row>
    <row r="1109" spans="1:5" ht="12.75">
      <c r="A1109" s="16"/>
      <c r="D1109" s="16"/>
      <c r="E1109" s="16"/>
    </row>
    <row r="1110" spans="1:5" ht="12.75">
      <c r="A1110" s="16"/>
      <c r="D1110" s="16"/>
      <c r="E1110" s="16"/>
    </row>
    <row r="1147" spans="1:5" ht="12.75">
      <c r="A1147" s="17"/>
      <c r="D1147" s="16"/>
      <c r="E1147" s="16"/>
    </row>
    <row r="1148" spans="1:5" ht="12.75">
      <c r="A1148" s="17"/>
      <c r="D1148" s="16"/>
      <c r="E1148" s="16"/>
    </row>
    <row r="1149" spans="1:5" ht="12.75">
      <c r="A1149" s="17"/>
      <c r="D1149" s="16"/>
      <c r="E1149" s="16"/>
    </row>
    <row r="1150" ht="12.75">
      <c r="A1150" s="18"/>
    </row>
    <row r="1151" ht="12.75">
      <c r="A1151" s="19"/>
    </row>
    <row r="1152" ht="12.75">
      <c r="A1152" s="19"/>
    </row>
    <row r="1153" ht="12.75">
      <c r="A1153" s="19"/>
    </row>
    <row r="1154" ht="12.75">
      <c r="A1154" s="19"/>
    </row>
    <row r="1155" ht="12.75">
      <c r="A1155" s="19"/>
    </row>
    <row r="1156" ht="12.75">
      <c r="A1156" s="19"/>
    </row>
    <row r="1157" ht="12.75">
      <c r="A1157" s="19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19"/>
    </row>
    <row r="1165" ht="12.75">
      <c r="A1165" s="19"/>
    </row>
    <row r="1166" ht="12.75">
      <c r="A1166" s="20"/>
    </row>
    <row r="1167" ht="12.75">
      <c r="A1167" s="20"/>
    </row>
    <row r="1168" ht="12.75">
      <c r="A1168" s="19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19"/>
    </row>
    <row r="1186" ht="12.75">
      <c r="A1186" s="19"/>
    </row>
    <row r="1187" ht="12.75">
      <c r="A1187" s="20"/>
    </row>
    <row r="1188" ht="12.75">
      <c r="A1188" s="20"/>
    </row>
    <row r="1189" ht="12.75">
      <c r="A1189" s="20"/>
    </row>
    <row r="1190" ht="12.75">
      <c r="A1190" s="19"/>
    </row>
    <row r="1191" ht="12.75">
      <c r="A1191" s="19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19"/>
    </row>
    <row r="1211" ht="12.75">
      <c r="A1211" s="19"/>
    </row>
    <row r="1212" ht="12.75">
      <c r="A1212" s="19"/>
    </row>
    <row r="1213" ht="12.75">
      <c r="A1213" s="19"/>
    </row>
    <row r="1214" ht="12.75">
      <c r="A1214" s="19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19"/>
    </row>
    <row r="1225" ht="12.75">
      <c r="A1225" s="19"/>
    </row>
    <row r="1226" ht="12.75">
      <c r="A1226" s="20"/>
    </row>
    <row r="1227" ht="12.75">
      <c r="A1227" s="19"/>
    </row>
    <row r="1228" ht="12.75">
      <c r="A1228" s="19"/>
    </row>
    <row r="1229" ht="12.75">
      <c r="A1229" s="19"/>
    </row>
    <row r="1230" ht="12.75">
      <c r="A1230" s="19"/>
    </row>
    <row r="1231" ht="12.75">
      <c r="A1231" s="19"/>
    </row>
    <row r="1232" ht="12.75">
      <c r="A1232" s="19"/>
    </row>
    <row r="1233" ht="12.75">
      <c r="A1233" s="19"/>
    </row>
    <row r="1234" ht="12.75">
      <c r="A1234" s="19"/>
    </row>
    <row r="1235" ht="12.75">
      <c r="A1235" s="19"/>
    </row>
    <row r="1236" ht="12.75">
      <c r="A1236" s="19"/>
    </row>
    <row r="1237" ht="12.75">
      <c r="A1237" s="19"/>
    </row>
    <row r="1238" ht="12.75">
      <c r="A1238" s="19"/>
    </row>
    <row r="1239" ht="12.75">
      <c r="A1239" s="19"/>
    </row>
    <row r="1240" ht="12.75">
      <c r="A1240" s="19"/>
    </row>
    <row r="1241" ht="12.75">
      <c r="A1241" s="19"/>
    </row>
    <row r="1242" ht="12.75">
      <c r="A1242" s="19"/>
    </row>
    <row r="1243" ht="12.75">
      <c r="A1243" s="19"/>
    </row>
    <row r="1244" ht="12.75">
      <c r="A1244" s="20"/>
    </row>
    <row r="1245" ht="12.75">
      <c r="A1245" s="20"/>
    </row>
    <row r="1246" ht="12.75">
      <c r="A1246" s="20"/>
    </row>
    <row r="1247" ht="12.75">
      <c r="A1247" s="19"/>
    </row>
    <row r="1248" ht="12.75">
      <c r="A1248" s="19"/>
    </row>
    <row r="1249" ht="12.75">
      <c r="A1249" s="20"/>
    </row>
    <row r="1250" ht="12.75">
      <c r="A1250" s="20"/>
    </row>
    <row r="1251" ht="12.75">
      <c r="A1251" s="20"/>
    </row>
    <row r="1252" ht="12.75">
      <c r="A1252" s="19"/>
    </row>
    <row r="1253" ht="12.75">
      <c r="A1253" s="19"/>
    </row>
    <row r="1254" ht="12.75">
      <c r="A1254" s="20"/>
    </row>
    <row r="1255" ht="12.75">
      <c r="A1255" s="19"/>
    </row>
    <row r="1256" ht="12.75">
      <c r="A1256" s="19"/>
    </row>
    <row r="1257" ht="12.75">
      <c r="A1257" s="20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spans="1:4" ht="12.75">
      <c r="A1347" s="17"/>
      <c r="D1347" s="16"/>
    </row>
    <row r="1348" spans="1:4" ht="12.75">
      <c r="A1348" s="17"/>
      <c r="D1348" s="16"/>
    </row>
    <row r="1349" spans="1:4" ht="12.75">
      <c r="A1349" s="17"/>
      <c r="D1349" s="16"/>
    </row>
    <row r="1350" spans="1:4" ht="12.75">
      <c r="A1350" s="17"/>
      <c r="D1350" s="16"/>
    </row>
    <row r="1351" spans="1:4" ht="12.75">
      <c r="A1351" s="17"/>
      <c r="D1351" s="16"/>
    </row>
    <row r="1352" spans="1:4" ht="12.75">
      <c r="A1352" s="17"/>
      <c r="D1352" s="16"/>
    </row>
    <row r="1353" spans="1:4" ht="12.75">
      <c r="A1353" s="17"/>
      <c r="D1353" s="16"/>
    </row>
    <row r="1354" spans="1:4" ht="12.75">
      <c r="A1354" s="17"/>
      <c r="D1354" s="16"/>
    </row>
    <row r="1355" spans="1:4" ht="12.75">
      <c r="A1355" s="17"/>
      <c r="D1355" s="16"/>
    </row>
    <row r="1356" spans="1:4" ht="12.75">
      <c r="A1356" s="17"/>
      <c r="D1356" s="16"/>
    </row>
    <row r="1357" spans="1:4" ht="12.75">
      <c r="A1357" s="17"/>
      <c r="D1357" s="16"/>
    </row>
    <row r="1358" spans="1:4" ht="12.75">
      <c r="A1358" s="17"/>
      <c r="D1358" s="16"/>
    </row>
    <row r="1359" spans="1:4" ht="12.75">
      <c r="A1359" s="17"/>
      <c r="D1359" s="16"/>
    </row>
    <row r="1360" spans="1:4" ht="12.75">
      <c r="A1360" s="17"/>
      <c r="D1360" s="16"/>
    </row>
    <row r="1361" spans="1:4" ht="12.75">
      <c r="A1361" s="17"/>
      <c r="D1361" s="16"/>
    </row>
    <row r="1362" spans="1:4" ht="12.75">
      <c r="A1362" s="17"/>
      <c r="D1362" s="16"/>
    </row>
    <row r="1363" spans="1:4" ht="12.75">
      <c r="A1363" s="17"/>
      <c r="D1363" s="16"/>
    </row>
    <row r="1364" spans="1:4" ht="12.75">
      <c r="A1364" s="17"/>
      <c r="D1364" s="16"/>
    </row>
    <row r="1365" spans="1:4" ht="12.75">
      <c r="A1365" s="17"/>
      <c r="D1365" s="16"/>
    </row>
    <row r="1366" spans="1:4" ht="12.75">
      <c r="A1366" s="17"/>
      <c r="D1366" s="16"/>
    </row>
    <row r="1367" spans="1:4" ht="12.75">
      <c r="A1367" s="17"/>
      <c r="D1367" s="16"/>
    </row>
    <row r="1368" spans="1:4" ht="12.75">
      <c r="A1368" s="17"/>
      <c r="D1368" s="16"/>
    </row>
    <row r="1369" spans="1:4" ht="12.75">
      <c r="A1369" s="17"/>
      <c r="D1369" s="16"/>
    </row>
    <row r="1370" spans="1:4" ht="12.75">
      <c r="A1370" s="17"/>
      <c r="D1370" s="16"/>
    </row>
    <row r="1371" spans="1:4" ht="12.75">
      <c r="A1371" s="17"/>
      <c r="D1371" s="16"/>
    </row>
    <row r="1372" spans="1:4" ht="12.75">
      <c r="A1372" s="17"/>
      <c r="D1372" s="16"/>
    </row>
    <row r="1373" spans="1:4" ht="12.75">
      <c r="A1373" s="17"/>
      <c r="D1373" s="16"/>
    </row>
    <row r="1374" spans="1:4" ht="12.75">
      <c r="A1374" s="17"/>
      <c r="D1374" s="16"/>
    </row>
    <row r="1375" spans="1:4" ht="12.75">
      <c r="A1375" s="17"/>
      <c r="D1375" s="16"/>
    </row>
    <row r="1376" spans="1:4" ht="12.75">
      <c r="A1376" s="17"/>
      <c r="D1376" s="16"/>
    </row>
    <row r="1377" spans="1:4" ht="12.75">
      <c r="A1377" s="17"/>
      <c r="D1377" s="16"/>
    </row>
    <row r="1378" spans="1:4" ht="12.75">
      <c r="A1378" s="17"/>
      <c r="D1378" s="16"/>
    </row>
    <row r="1379" spans="1:4" ht="12.75">
      <c r="A1379" s="17"/>
      <c r="D1379" s="16"/>
    </row>
    <row r="1380" spans="1:4" ht="12.75">
      <c r="A1380" s="17"/>
      <c r="D1380" s="16"/>
    </row>
    <row r="1381" spans="1:4" ht="12.75">
      <c r="A1381" s="17"/>
      <c r="D1381" s="16"/>
    </row>
    <row r="1382" spans="1:4" ht="12.75">
      <c r="A1382" s="17"/>
      <c r="D1382" s="16"/>
    </row>
    <row r="1383" spans="1:4" ht="12.75">
      <c r="A1383" s="17"/>
      <c r="D1383" s="16"/>
    </row>
    <row r="1384" spans="1:4" ht="12.75">
      <c r="A1384" s="17"/>
      <c r="D1384" s="16"/>
    </row>
    <row r="1385" spans="1:4" ht="12.75">
      <c r="A1385" s="17"/>
      <c r="D1385" s="16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  <row r="1466" ht="12.75">
      <c r="A1466" s="14"/>
    </row>
    <row r="1467" ht="12.75">
      <c r="A1467" s="14"/>
    </row>
    <row r="1468" ht="12.75">
      <c r="A1468" s="14"/>
    </row>
    <row r="1469" ht="12.75">
      <c r="A1469" s="14"/>
    </row>
    <row r="1470" ht="12.75">
      <c r="A1470" s="14"/>
    </row>
    <row r="1471" ht="12.75">
      <c r="A1471" s="14"/>
    </row>
    <row r="1472" ht="12.75">
      <c r="A1472" s="14"/>
    </row>
    <row r="1473" ht="12.75">
      <c r="A1473" s="14"/>
    </row>
    <row r="1474" ht="12.75">
      <c r="A1474" s="14"/>
    </row>
    <row r="1475" ht="12.75">
      <c r="A1475" s="14"/>
    </row>
    <row r="1476" ht="12.75">
      <c r="A1476" s="14"/>
    </row>
    <row r="1477" ht="12.75">
      <c r="A1477" s="14"/>
    </row>
    <row r="1478" ht="12.75">
      <c r="A1478" s="14"/>
    </row>
    <row r="1479" ht="12.75">
      <c r="A1479" s="14"/>
    </row>
    <row r="1480" spans="1:5" ht="12.75">
      <c r="A1480" s="17"/>
      <c r="D1480" s="16"/>
      <c r="E1480" s="16"/>
    </row>
    <row r="1481" ht="12.75">
      <c r="A1481" s="14"/>
    </row>
    <row r="1482" ht="12.75">
      <c r="A1482" s="14"/>
    </row>
    <row r="1483" ht="12.75">
      <c r="A1483" s="14"/>
    </row>
    <row r="1484" ht="12.75">
      <c r="A1484" s="14"/>
    </row>
    <row r="1485" ht="12.75">
      <c r="A1485" s="14"/>
    </row>
    <row r="1486" spans="1:5" ht="12.75">
      <c r="A1486" s="17"/>
      <c r="D1486" s="16"/>
      <c r="E1486" s="16"/>
    </row>
    <row r="1487" ht="12.75">
      <c r="A1487" s="14"/>
    </row>
    <row r="1488" ht="12.75">
      <c r="A1488" s="14"/>
    </row>
    <row r="1489" ht="12.75">
      <c r="A1489" s="14"/>
    </row>
    <row r="1490" ht="12.75">
      <c r="A1490" s="14"/>
    </row>
    <row r="1491" ht="12.75">
      <c r="A1491" s="14"/>
    </row>
    <row r="1492" ht="12.75">
      <c r="A1492" s="14"/>
    </row>
    <row r="1493" ht="12.75">
      <c r="A1493" s="14"/>
    </row>
    <row r="1494" ht="12.75">
      <c r="A1494" s="14"/>
    </row>
    <row r="1495" ht="12.75">
      <c r="A1495" s="14"/>
    </row>
    <row r="1496" ht="12.75">
      <c r="A1496" s="14"/>
    </row>
    <row r="1497" ht="12.75">
      <c r="A1497" s="14"/>
    </row>
    <row r="1498" ht="12.75">
      <c r="A1498" s="14"/>
    </row>
    <row r="1499" ht="12.75">
      <c r="A1499" s="14"/>
    </row>
    <row r="1500" ht="12.75">
      <c r="A1500" s="14"/>
    </row>
    <row r="1501" ht="12.75">
      <c r="A1501" s="14"/>
    </row>
    <row r="1502" ht="12.75">
      <c r="A1502" s="14"/>
    </row>
    <row r="1503" ht="12.75">
      <c r="A1503" s="14"/>
    </row>
    <row r="1504" ht="12.75">
      <c r="A1504" s="14"/>
    </row>
    <row r="1505" ht="12.75">
      <c r="A1505" s="14"/>
    </row>
    <row r="1506" ht="12.75">
      <c r="A1506" s="14"/>
    </row>
    <row r="1507" ht="12.75">
      <c r="A1507" s="14"/>
    </row>
    <row r="1508" ht="12.75">
      <c r="A1508" s="14"/>
    </row>
    <row r="1509" ht="12.75">
      <c r="A1509" s="14"/>
    </row>
    <row r="1510" ht="12.75">
      <c r="A1510" s="14"/>
    </row>
    <row r="1511" ht="12.75">
      <c r="A1511" s="14"/>
    </row>
    <row r="1512" ht="12.75">
      <c r="A1512" s="14"/>
    </row>
    <row r="1513" ht="12.75">
      <c r="A1513" s="14"/>
    </row>
    <row r="1514" ht="12.75">
      <c r="A1514" s="14"/>
    </row>
    <row r="1515" ht="12.75">
      <c r="A1515" s="14"/>
    </row>
    <row r="1516" ht="12.75">
      <c r="A1516" s="14"/>
    </row>
    <row r="1517" ht="12.75">
      <c r="A1517" s="14"/>
    </row>
    <row r="1518" ht="12.75">
      <c r="A1518" s="14"/>
    </row>
    <row r="1519" ht="12.75">
      <c r="A1519" s="14"/>
    </row>
    <row r="1520" ht="12.75">
      <c r="A1520" s="14"/>
    </row>
    <row r="1521" ht="12.75">
      <c r="A1521" s="14"/>
    </row>
    <row r="1522" ht="12.75">
      <c r="A1522" s="14"/>
    </row>
    <row r="1523" ht="12.75">
      <c r="A1523" s="14"/>
    </row>
    <row r="1524" ht="12.75">
      <c r="A1524" s="14"/>
    </row>
    <row r="1525" ht="12.75">
      <c r="A1525" s="14"/>
    </row>
    <row r="1526" ht="12.75">
      <c r="A1526" s="14"/>
    </row>
    <row r="1527" ht="12.75">
      <c r="A1527" s="14"/>
    </row>
    <row r="1528" ht="12.75">
      <c r="A1528" s="14"/>
    </row>
    <row r="1529" ht="12.75">
      <c r="A1529" s="14"/>
    </row>
    <row r="1530" ht="12.75">
      <c r="A1530" s="14"/>
    </row>
    <row r="1531" ht="12.75">
      <c r="A1531" s="14"/>
    </row>
    <row r="1532" ht="12.75">
      <c r="A1532" s="14"/>
    </row>
    <row r="1533" ht="12.75">
      <c r="A1533" s="14"/>
    </row>
    <row r="1534" ht="12.75">
      <c r="A1534" s="14"/>
    </row>
    <row r="1535" ht="12.75">
      <c r="A1535" s="14"/>
    </row>
    <row r="1536" ht="12.75">
      <c r="A1536" s="14"/>
    </row>
    <row r="1537" ht="12.75">
      <c r="A1537" s="14"/>
    </row>
    <row r="1538" ht="12.75">
      <c r="A1538" s="14"/>
    </row>
    <row r="1539" spans="1:5" ht="12.75">
      <c r="A1539" s="17"/>
      <c r="D1539" s="16"/>
      <c r="E1539" s="16"/>
    </row>
    <row r="1540" spans="1:5" ht="12.75">
      <c r="A1540" s="17"/>
      <c r="D1540" s="16"/>
      <c r="E1540" s="16"/>
    </row>
    <row r="1541" spans="1:5" ht="12.75">
      <c r="A1541" s="17"/>
      <c r="D1541" s="16"/>
      <c r="E1541" s="16"/>
    </row>
    <row r="1542" ht="12.75">
      <c r="A1542" s="14"/>
    </row>
    <row r="1543" ht="12.75">
      <c r="A1543" s="14"/>
    </row>
    <row r="1544" ht="12.75">
      <c r="A1544" s="14"/>
    </row>
    <row r="1545" ht="12.75">
      <c r="A1545" s="14"/>
    </row>
    <row r="1546" ht="12.75">
      <c r="A1546" s="14"/>
    </row>
    <row r="1547" ht="12.75">
      <c r="A1547" s="14"/>
    </row>
    <row r="1548" ht="12.75">
      <c r="A1548" s="14"/>
    </row>
    <row r="1549" ht="12.75">
      <c r="A1549" s="14"/>
    </row>
    <row r="1550" ht="12.75">
      <c r="A1550" s="14"/>
    </row>
    <row r="1551" ht="12.75">
      <c r="A1551" s="14"/>
    </row>
    <row r="1552" spans="1:4" ht="12.75">
      <c r="A1552" s="21"/>
      <c r="D1552" s="21"/>
    </row>
    <row r="1553" ht="12.75">
      <c r="A1553" s="14"/>
    </row>
    <row r="1554" ht="12.75">
      <c r="A1554" s="14"/>
    </row>
    <row r="1555" ht="12.75">
      <c r="A1555" s="14"/>
    </row>
    <row r="1556" s="14" customFormat="1" ht="12.75"/>
    <row r="1557" s="14" customFormat="1" ht="12.75"/>
    <row r="1558" s="14" customFormat="1" ht="12.75"/>
    <row r="1559" s="14" customFormat="1" ht="12.75"/>
    <row r="1560" s="14" customFormat="1" ht="12.75"/>
    <row r="1561" s="14" customFormat="1" ht="12.75"/>
    <row r="1562" s="14" customFormat="1" ht="12.75"/>
    <row r="1563" s="14" customFormat="1" ht="12.75"/>
    <row r="1564" ht="12.75">
      <c r="A1564" s="14"/>
    </row>
    <row r="1565" ht="12.75">
      <c r="A1565" s="14"/>
    </row>
    <row r="1566" ht="12.75">
      <c r="A1566" s="14"/>
    </row>
    <row r="1567" ht="12.75">
      <c r="A1567" s="14"/>
    </row>
    <row r="1568" ht="12.75">
      <c r="A1568" s="14"/>
    </row>
    <row r="1569" ht="12.75">
      <c r="A1569" s="14"/>
    </row>
    <row r="1570" ht="12.75">
      <c r="A1570" s="14"/>
    </row>
    <row r="1571" ht="12.75">
      <c r="A1571" s="14"/>
    </row>
    <row r="1572" ht="12.75">
      <c r="A1572" s="14"/>
    </row>
    <row r="1573" ht="12.75">
      <c r="A1573" s="14"/>
    </row>
    <row r="1574" ht="12.75">
      <c r="A1574" s="14"/>
    </row>
    <row r="1575" ht="12.75">
      <c r="A1575" s="14"/>
    </row>
    <row r="1576" ht="12.75">
      <c r="A1576" s="14"/>
    </row>
    <row r="1577" ht="12.75">
      <c r="A1577" s="14"/>
    </row>
    <row r="1578" ht="12.75">
      <c r="A1578" s="14"/>
    </row>
    <row r="1579" ht="12.75">
      <c r="A1579" s="14"/>
    </row>
    <row r="1580" ht="12.75">
      <c r="A1580" s="14"/>
    </row>
    <row r="1581" ht="12.75">
      <c r="A1581" s="14"/>
    </row>
    <row r="1582" ht="12.75">
      <c r="A1582" s="14"/>
    </row>
    <row r="1583" ht="12.75">
      <c r="A1583" s="14"/>
    </row>
    <row r="1584" ht="12.75">
      <c r="A1584" s="14"/>
    </row>
    <row r="1585" ht="12.75">
      <c r="A1585" s="14"/>
    </row>
    <row r="1586" ht="12.75">
      <c r="A1586" s="14"/>
    </row>
    <row r="1587" ht="12.75">
      <c r="A1587" s="14"/>
    </row>
    <row r="1588" ht="12.75">
      <c r="A1588" s="14"/>
    </row>
    <row r="1589" ht="12.75">
      <c r="A1589" s="14"/>
    </row>
    <row r="1590" ht="12.75">
      <c r="A1590" s="14"/>
    </row>
    <row r="1591" ht="12.75">
      <c r="A1591" s="14"/>
    </row>
    <row r="1592" ht="12.75">
      <c r="A1592" s="14"/>
    </row>
    <row r="1593" ht="12.75">
      <c r="A1593" s="14"/>
    </row>
    <row r="1594" ht="12.75">
      <c r="A1594" s="14"/>
    </row>
    <row r="1595" ht="12.75">
      <c r="A1595" s="14"/>
    </row>
    <row r="1596" ht="12.75">
      <c r="A1596" s="14"/>
    </row>
    <row r="1597" ht="12.75">
      <c r="A1597" s="14"/>
    </row>
    <row r="1598" ht="12.75">
      <c r="A1598" s="14"/>
    </row>
    <row r="1599" ht="12.75">
      <c r="A1599" s="14"/>
    </row>
    <row r="1600" ht="12.75">
      <c r="A1600" s="14"/>
    </row>
    <row r="1601" ht="12.75">
      <c r="A1601" s="14"/>
    </row>
    <row r="1602" ht="12.75">
      <c r="A1602" s="14"/>
    </row>
    <row r="1603" ht="12.75">
      <c r="A1603" s="14"/>
    </row>
    <row r="1604" ht="12.75">
      <c r="A1604" s="14"/>
    </row>
    <row r="1605" ht="12.75">
      <c r="A1605" s="14"/>
    </row>
    <row r="1606" ht="12.75">
      <c r="A1606" s="14"/>
    </row>
    <row r="1607" ht="12.75">
      <c r="A1607" s="14"/>
    </row>
    <row r="1608" ht="12.75">
      <c r="A1608" s="14"/>
    </row>
    <row r="1609" ht="12.75">
      <c r="A1609" s="14"/>
    </row>
    <row r="1610" ht="12.75">
      <c r="A1610" s="14"/>
    </row>
    <row r="1611" ht="12.75">
      <c r="A1611" s="14"/>
    </row>
    <row r="1612" ht="12.75">
      <c r="A1612" s="14"/>
    </row>
    <row r="1613" ht="12.75">
      <c r="A1613" s="14"/>
    </row>
    <row r="1614" ht="12.75">
      <c r="A1614" s="14"/>
    </row>
    <row r="1615" ht="12.75">
      <c r="A1615" s="14"/>
    </row>
    <row r="1616" ht="12.75">
      <c r="A1616" s="14"/>
    </row>
    <row r="1617" ht="12.75">
      <c r="A1617" s="14"/>
    </row>
    <row r="1618" ht="12.75">
      <c r="A1618" s="14"/>
    </row>
    <row r="1619" ht="12.75">
      <c r="A1619" s="14"/>
    </row>
    <row r="1620" ht="12.75">
      <c r="A1620" s="14"/>
    </row>
    <row r="1621" ht="12.75">
      <c r="A1621" s="14"/>
    </row>
    <row r="1622" ht="12.75">
      <c r="A1622" s="14"/>
    </row>
    <row r="1623" ht="12.75">
      <c r="A1623" s="14"/>
    </row>
    <row r="1624" ht="12.75">
      <c r="A1624" s="14"/>
    </row>
    <row r="1625" ht="12.75">
      <c r="A1625" s="14"/>
    </row>
    <row r="1626" ht="12.75">
      <c r="A1626" s="14"/>
    </row>
    <row r="1627" ht="12.75">
      <c r="A1627" s="14"/>
    </row>
    <row r="1628" ht="12.75">
      <c r="A1628" s="14"/>
    </row>
    <row r="1629" ht="12.75">
      <c r="A1629" s="14"/>
    </row>
    <row r="1630" ht="12.75">
      <c r="A1630" s="14"/>
    </row>
    <row r="1631" ht="12.75">
      <c r="A1631" s="14"/>
    </row>
    <row r="1632" ht="12.75">
      <c r="A1632" s="14"/>
    </row>
    <row r="1633" ht="12.75">
      <c r="A1633" s="14"/>
    </row>
    <row r="1634" ht="12.75">
      <c r="A1634" s="14"/>
    </row>
    <row r="1635" ht="12.75">
      <c r="A1635" s="14"/>
    </row>
    <row r="1636" ht="12.75">
      <c r="A1636" s="14"/>
    </row>
    <row r="1637" ht="12.75">
      <c r="A1637" s="14"/>
    </row>
    <row r="1638" ht="12.75">
      <c r="A1638" s="14"/>
    </row>
    <row r="1639" ht="12.75">
      <c r="A1639" s="14"/>
    </row>
    <row r="1640" ht="12.75">
      <c r="A1640" s="14"/>
    </row>
    <row r="1641" ht="12.75">
      <c r="A1641" s="14"/>
    </row>
    <row r="1642" ht="12.75">
      <c r="A1642" s="14"/>
    </row>
    <row r="1643" ht="12.75">
      <c r="A1643" s="14"/>
    </row>
    <row r="1644" ht="12.75">
      <c r="A1644" s="14"/>
    </row>
    <row r="1645" ht="12.75">
      <c r="A1645" s="14"/>
    </row>
    <row r="1646" ht="12.75">
      <c r="A1646" s="14"/>
    </row>
    <row r="1647" ht="12.75">
      <c r="A1647" s="14"/>
    </row>
    <row r="1648" ht="12.75">
      <c r="A1648" s="14"/>
    </row>
    <row r="1649" ht="12.75">
      <c r="A1649" s="14"/>
    </row>
    <row r="1650" ht="12.75">
      <c r="A1650" s="14"/>
    </row>
    <row r="1651" ht="12.75">
      <c r="A1651" s="14"/>
    </row>
    <row r="1652" ht="12.75">
      <c r="A1652" s="14"/>
    </row>
    <row r="1653" ht="12.75">
      <c r="A1653" s="14"/>
    </row>
    <row r="1654" ht="12.75">
      <c r="A1654" s="14"/>
    </row>
    <row r="1655" ht="12.75">
      <c r="A1655" s="14"/>
    </row>
    <row r="1656" ht="12.75">
      <c r="A1656" s="14"/>
    </row>
    <row r="1657" ht="12.75">
      <c r="A1657" s="14"/>
    </row>
    <row r="1658" ht="12.75">
      <c r="A1658" s="14"/>
    </row>
    <row r="1659" ht="12.75">
      <c r="A1659" s="14"/>
    </row>
    <row r="1660" ht="12.75">
      <c r="A1660" s="14"/>
    </row>
    <row r="1661" ht="12.75">
      <c r="A1661" s="14"/>
    </row>
    <row r="1662" ht="12.75">
      <c r="A1662" s="14"/>
    </row>
    <row r="1663" ht="12.75">
      <c r="A1663" s="14"/>
    </row>
    <row r="1664" ht="12.75">
      <c r="A1664" s="14"/>
    </row>
    <row r="1665" ht="12.75">
      <c r="A1665" s="14"/>
    </row>
    <row r="1666" ht="12.75">
      <c r="A1666" s="14"/>
    </row>
    <row r="1667" ht="12.75">
      <c r="A1667" s="14"/>
    </row>
    <row r="1668" ht="12.75">
      <c r="A1668" s="14"/>
    </row>
    <row r="1669" ht="12.75">
      <c r="A1669" s="14"/>
    </row>
    <row r="1670" ht="12.75">
      <c r="A1670" s="14"/>
    </row>
    <row r="1671" ht="12.75">
      <c r="A1671" s="14"/>
    </row>
    <row r="1672" ht="12.75">
      <c r="A1672" s="14"/>
    </row>
    <row r="1673" ht="12.75">
      <c r="A1673" s="14"/>
    </row>
    <row r="1674" ht="12.75">
      <c r="A1674" s="14"/>
    </row>
    <row r="1675" ht="12.75">
      <c r="A1675" s="14"/>
    </row>
    <row r="1676" ht="12.75">
      <c r="A1676" s="14"/>
    </row>
    <row r="1677" ht="12.75">
      <c r="A1677" s="14"/>
    </row>
    <row r="1678" ht="12.75">
      <c r="A1678" s="14"/>
    </row>
    <row r="1679" ht="12.75">
      <c r="A1679" s="14"/>
    </row>
    <row r="1680" ht="12.75">
      <c r="A1680" s="14"/>
    </row>
    <row r="1681" ht="12.75">
      <c r="A1681" s="14"/>
    </row>
    <row r="1682" ht="12.75">
      <c r="A1682" s="14"/>
    </row>
    <row r="1683" ht="12.75">
      <c r="A1683" s="14"/>
    </row>
    <row r="1684" ht="12.75">
      <c r="A1684" s="14"/>
    </row>
    <row r="1685" ht="12.75">
      <c r="A1685" s="14"/>
    </row>
    <row r="1686" ht="12.75">
      <c r="A1686" s="14"/>
    </row>
    <row r="1687" ht="12.75">
      <c r="A1687" s="14"/>
    </row>
    <row r="1688" ht="12.75">
      <c r="A1688" s="14"/>
    </row>
    <row r="1689" ht="12.75">
      <c r="A1689" s="14"/>
    </row>
    <row r="1690" ht="12.75">
      <c r="A1690" s="14"/>
    </row>
    <row r="1691" ht="12.75">
      <c r="A1691" s="14"/>
    </row>
    <row r="1692" ht="12.75">
      <c r="A1692" s="14"/>
    </row>
    <row r="1693" ht="12.75">
      <c r="A1693" s="14"/>
    </row>
    <row r="1694" ht="12.75">
      <c r="A1694" s="14"/>
    </row>
    <row r="1695" ht="12.75">
      <c r="A1695" s="14"/>
    </row>
    <row r="1696" ht="12.75">
      <c r="A1696" s="14"/>
    </row>
    <row r="1697" ht="12.75">
      <c r="A1697" s="14"/>
    </row>
    <row r="1698" ht="12.75">
      <c r="A1698" s="14"/>
    </row>
    <row r="1699" ht="12.75">
      <c r="A1699" s="14"/>
    </row>
    <row r="1700" ht="12.75">
      <c r="A1700" s="14"/>
    </row>
    <row r="1701" ht="12.75">
      <c r="A1701" s="14"/>
    </row>
    <row r="1702" ht="12.75">
      <c r="A1702" s="14"/>
    </row>
    <row r="1703" ht="12.75">
      <c r="A1703" s="14"/>
    </row>
    <row r="1704" ht="12.75">
      <c r="A1704" s="14"/>
    </row>
    <row r="1705" ht="12.75">
      <c r="A1705" s="14"/>
    </row>
    <row r="1706" ht="12.75">
      <c r="A1706" s="14"/>
    </row>
    <row r="1707" ht="12.75">
      <c r="A1707" s="14"/>
    </row>
    <row r="1708" ht="12.75">
      <c r="A1708" s="14"/>
    </row>
    <row r="1709" ht="12.75">
      <c r="A1709" s="14"/>
    </row>
    <row r="1710" ht="12.75">
      <c r="A1710" s="14"/>
    </row>
    <row r="1711" ht="12.75">
      <c r="A1711" s="14"/>
    </row>
    <row r="1712" ht="12.75">
      <c r="A1712" s="14"/>
    </row>
    <row r="1713" ht="12.75">
      <c r="A1713" s="14"/>
    </row>
    <row r="1714" ht="12.75">
      <c r="A1714" s="14"/>
    </row>
    <row r="1715" ht="12.75">
      <c r="A1715" s="14"/>
    </row>
    <row r="1716" ht="12.75">
      <c r="A1716" s="14"/>
    </row>
    <row r="1717" ht="12.75">
      <c r="A1717" s="14"/>
    </row>
    <row r="1718" ht="12.75">
      <c r="A1718" s="14"/>
    </row>
    <row r="1719" ht="12.75">
      <c r="A1719" s="14"/>
    </row>
    <row r="1720" ht="12.75">
      <c r="A1720" s="14"/>
    </row>
    <row r="1721" ht="12.75">
      <c r="A1721" s="14"/>
    </row>
    <row r="1722" ht="12.75">
      <c r="A1722" s="14"/>
    </row>
    <row r="1723" ht="12.75">
      <c r="A1723" s="14"/>
    </row>
    <row r="1724" ht="12.75">
      <c r="A1724" s="14"/>
    </row>
    <row r="1725" ht="12.75">
      <c r="A1725" s="14"/>
    </row>
    <row r="1726" ht="12.75">
      <c r="A1726" s="14"/>
    </row>
    <row r="1727" ht="12.75">
      <c r="A1727" s="14"/>
    </row>
    <row r="1728" ht="12.75">
      <c r="A1728" s="14"/>
    </row>
    <row r="1729" ht="12.75">
      <c r="A1729" s="14"/>
    </row>
    <row r="1730" ht="12.75">
      <c r="A1730" s="14"/>
    </row>
    <row r="1731" ht="12.75">
      <c r="A1731" s="14"/>
    </row>
    <row r="1732" ht="12.75">
      <c r="A1732" s="14"/>
    </row>
    <row r="1733" ht="12.75">
      <c r="A1733" s="14"/>
    </row>
    <row r="1734" ht="12.75">
      <c r="A1734" s="14"/>
    </row>
    <row r="1735" ht="12.75">
      <c r="A1735" s="14"/>
    </row>
    <row r="1736" ht="12.75">
      <c r="A1736" s="14"/>
    </row>
    <row r="1737" ht="12.75">
      <c r="A1737" s="14"/>
    </row>
    <row r="1738" ht="12.75">
      <c r="A1738" s="14"/>
    </row>
    <row r="1739" ht="12.75">
      <c r="A1739" s="14"/>
    </row>
    <row r="1740" ht="12.75">
      <c r="A1740" s="14"/>
    </row>
    <row r="1741" ht="12.75">
      <c r="A1741" s="14"/>
    </row>
    <row r="1742" ht="12.75">
      <c r="A1742" s="14"/>
    </row>
    <row r="1743" ht="12.75">
      <c r="A1743" s="14"/>
    </row>
    <row r="1744" ht="12.75">
      <c r="A1744" s="14"/>
    </row>
    <row r="1745" ht="12.75">
      <c r="A1745" s="14"/>
    </row>
    <row r="1746" ht="12.75">
      <c r="A1746" s="14"/>
    </row>
    <row r="1747" ht="12.75">
      <c r="A1747" s="14"/>
    </row>
    <row r="1748" ht="12.75">
      <c r="A1748" s="14"/>
    </row>
    <row r="1749" ht="12.75">
      <c r="A1749" s="14"/>
    </row>
    <row r="1750" ht="12.75">
      <c r="A1750" s="14"/>
    </row>
    <row r="1751" ht="12.75">
      <c r="A1751" s="14"/>
    </row>
    <row r="1752" ht="12.75">
      <c r="A1752" s="14"/>
    </row>
    <row r="1753" ht="12.75">
      <c r="A1753" s="14"/>
    </row>
    <row r="1754" ht="12.75">
      <c r="A1754" s="14"/>
    </row>
    <row r="1755" ht="12.75">
      <c r="A1755" s="14"/>
    </row>
    <row r="1756" ht="12.75">
      <c r="A1756" s="14"/>
    </row>
    <row r="1757" ht="12.75">
      <c r="A1757" s="14"/>
    </row>
    <row r="1758" ht="12.75">
      <c r="A1758" s="14"/>
    </row>
    <row r="1759" ht="12.75">
      <c r="A1759" s="14"/>
    </row>
    <row r="1760" ht="12.75">
      <c r="A1760" s="14"/>
    </row>
    <row r="1761" ht="12.75">
      <c r="A1761" s="14"/>
    </row>
    <row r="1762" ht="12.75">
      <c r="A1762" s="14"/>
    </row>
    <row r="1763" ht="12.75">
      <c r="A1763" s="14"/>
    </row>
    <row r="1764" ht="12.75">
      <c r="A1764" s="14"/>
    </row>
    <row r="1765" ht="12.75">
      <c r="A1765" s="14"/>
    </row>
    <row r="1766" ht="12.75">
      <c r="A1766" s="14"/>
    </row>
    <row r="1767" ht="12.75">
      <c r="A1767" s="14"/>
    </row>
    <row r="1768" ht="12.75">
      <c r="A1768" s="14"/>
    </row>
    <row r="1769" ht="12.75">
      <c r="A1769" s="14"/>
    </row>
    <row r="1770" ht="12.75">
      <c r="A1770" s="14"/>
    </row>
    <row r="1771" ht="12.75">
      <c r="A1771" s="14"/>
    </row>
    <row r="1772" ht="12.75">
      <c r="A1772" s="14"/>
    </row>
    <row r="1773" ht="12.75">
      <c r="A1773" s="14"/>
    </row>
    <row r="1774" ht="12.75">
      <c r="A1774" s="14"/>
    </row>
    <row r="1775" ht="12.75">
      <c r="A1775" s="14"/>
    </row>
    <row r="1776" ht="12.75">
      <c r="A1776" s="14"/>
    </row>
    <row r="1777" ht="12.75">
      <c r="A1777" s="14"/>
    </row>
    <row r="1778" ht="12.75">
      <c r="A1778" s="14"/>
    </row>
    <row r="1779" ht="12.75">
      <c r="A1779" s="14"/>
    </row>
    <row r="1780" ht="12.75">
      <c r="A1780" s="14"/>
    </row>
    <row r="1781" ht="12.75">
      <c r="A1781" s="14"/>
    </row>
    <row r="1782" ht="12.75">
      <c r="A1782" s="14"/>
    </row>
    <row r="1783" ht="12.75">
      <c r="A1783" s="14"/>
    </row>
    <row r="1784" ht="12.75">
      <c r="A1784" s="14"/>
    </row>
    <row r="1785" ht="12.75">
      <c r="A1785" s="14"/>
    </row>
    <row r="1786" ht="12.75">
      <c r="A1786" s="14"/>
    </row>
    <row r="1787" ht="12.75">
      <c r="A1787" s="14"/>
    </row>
    <row r="1788" ht="12.75">
      <c r="A1788" s="14"/>
    </row>
    <row r="1789" ht="12.75">
      <c r="A1789" s="14"/>
    </row>
    <row r="1790" ht="12.75">
      <c r="A1790" s="14"/>
    </row>
    <row r="1791" ht="12.75">
      <c r="A1791" s="14"/>
    </row>
    <row r="1792" ht="12.75">
      <c r="A1792" s="14"/>
    </row>
    <row r="1793" ht="12.75">
      <c r="A1793" s="14"/>
    </row>
    <row r="1794" ht="12.75">
      <c r="A1794" s="14"/>
    </row>
    <row r="1795" ht="12.75">
      <c r="A1795" s="14"/>
    </row>
    <row r="1796" ht="12.75">
      <c r="A1796" s="14"/>
    </row>
    <row r="1797" ht="12.75">
      <c r="A1797" s="14"/>
    </row>
    <row r="1798" ht="12.75">
      <c r="A1798" s="14"/>
    </row>
    <row r="1799" ht="12.75">
      <c r="A1799" s="14"/>
    </row>
    <row r="1800" ht="12.75">
      <c r="A1800" s="14"/>
    </row>
    <row r="1801" ht="12.75">
      <c r="A1801" s="14"/>
    </row>
    <row r="1802" ht="12.75">
      <c r="A1802" s="14"/>
    </row>
    <row r="1803" ht="12.75">
      <c r="A1803" s="14"/>
    </row>
    <row r="1804" ht="12.75">
      <c r="A1804" s="14"/>
    </row>
    <row r="1805" ht="12.75">
      <c r="A1805" s="14"/>
    </row>
    <row r="1806" ht="12.75">
      <c r="A1806" s="14"/>
    </row>
    <row r="1807" ht="12.75">
      <c r="A1807" s="14"/>
    </row>
    <row r="1808" ht="12.75">
      <c r="A1808" s="14"/>
    </row>
    <row r="1809" ht="12.75">
      <c r="A1809" s="14"/>
    </row>
    <row r="1810" ht="12.75">
      <c r="A1810" s="14"/>
    </row>
    <row r="1811" ht="12.75">
      <c r="A1811" s="14"/>
    </row>
    <row r="1812" ht="12.75">
      <c r="A1812" s="14"/>
    </row>
    <row r="1813" ht="12.75">
      <c r="A1813" s="14"/>
    </row>
    <row r="1814" ht="12.75">
      <c r="A1814" s="14"/>
    </row>
    <row r="1815" ht="12.75">
      <c r="A1815" s="14"/>
    </row>
    <row r="1816" ht="12.75">
      <c r="A1816" s="14"/>
    </row>
    <row r="1817" ht="12.75">
      <c r="A1817" s="14"/>
    </row>
    <row r="1818" ht="12.75">
      <c r="A1818" s="14"/>
    </row>
    <row r="1819" ht="12.75">
      <c r="A1819" s="14"/>
    </row>
    <row r="1820" ht="12.75">
      <c r="A1820" s="14"/>
    </row>
    <row r="1821" ht="12.75">
      <c r="A1821" s="14"/>
    </row>
    <row r="1822" ht="12.75">
      <c r="A1822" s="14"/>
    </row>
    <row r="1823" ht="12.75">
      <c r="A1823" s="14"/>
    </row>
    <row r="1824" ht="12.75">
      <c r="A1824" s="14"/>
    </row>
    <row r="1825" ht="12.75">
      <c r="A1825" s="14"/>
    </row>
    <row r="1826" ht="12.75">
      <c r="A1826" s="14"/>
    </row>
    <row r="1827" ht="12.75">
      <c r="A1827" s="14"/>
    </row>
    <row r="1828" ht="12.75">
      <c r="A1828" s="14"/>
    </row>
    <row r="1829" ht="12.75">
      <c r="A1829" s="14"/>
    </row>
    <row r="1830" ht="12.75">
      <c r="A1830" s="14"/>
    </row>
    <row r="1831" ht="12.75">
      <c r="A1831" s="14"/>
    </row>
    <row r="1832" ht="12.75">
      <c r="A1832" s="14"/>
    </row>
    <row r="1833" ht="12.75">
      <c r="A1833" s="14"/>
    </row>
    <row r="1834" ht="12.75">
      <c r="A1834" s="14"/>
    </row>
    <row r="1835" ht="12.75">
      <c r="A1835" s="14"/>
    </row>
    <row r="1836" ht="12.75">
      <c r="A1836" s="14"/>
    </row>
    <row r="1837" ht="12.75">
      <c r="A1837" s="14"/>
    </row>
    <row r="1838" ht="12.75">
      <c r="A1838" s="14"/>
    </row>
    <row r="1839" ht="12.75">
      <c r="A1839" s="14"/>
    </row>
  </sheetData>
  <sheetProtection/>
  <mergeCells count="11">
    <mergeCell ref="B10:J10"/>
    <mergeCell ref="B9:J9"/>
    <mergeCell ref="B970:G970"/>
    <mergeCell ref="D7:J7"/>
    <mergeCell ref="E8:J8"/>
    <mergeCell ref="F1:J1"/>
    <mergeCell ref="F2:J2"/>
    <mergeCell ref="E6:J6"/>
    <mergeCell ref="F4:J4"/>
    <mergeCell ref="F5:J5"/>
    <mergeCell ref="F3:J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5"/>
  <sheetViews>
    <sheetView tabSelected="1" view="pageBreakPreview" zoomScale="110" zoomScaleSheetLayoutView="110" zoomScalePageLayoutView="0" workbookViewId="0" topLeftCell="A404">
      <selection activeCell="L492" sqref="L492"/>
    </sheetView>
  </sheetViews>
  <sheetFormatPr defaultColWidth="9.125" defaultRowHeight="12.75"/>
  <cols>
    <col min="1" max="1" width="3.125" style="4" customWidth="1"/>
    <col min="2" max="2" width="55.00390625" style="4" customWidth="1"/>
    <col min="3" max="3" width="9.50390625" style="4" customWidth="1"/>
    <col min="4" max="4" width="6.875" style="4" customWidth="1"/>
    <col min="5" max="5" width="7.125" style="4" customWidth="1"/>
    <col min="6" max="6" width="11.125" style="4" customWidth="1"/>
    <col min="7" max="7" width="6.375" style="4" customWidth="1"/>
    <col min="8" max="8" width="14.625" style="4" hidden="1" customWidth="1"/>
    <col min="9" max="9" width="14.625" style="4" customWidth="1"/>
    <col min="10" max="10" width="15.50390625" style="4" customWidth="1"/>
    <col min="11" max="11" width="14.625" style="4" hidden="1" customWidth="1"/>
    <col min="12" max="12" width="14.125" style="4" customWidth="1"/>
    <col min="13" max="13" width="13.50390625" style="4" customWidth="1"/>
    <col min="14" max="16384" width="9.125" style="4" customWidth="1"/>
  </cols>
  <sheetData>
    <row r="1" spans="4:13" ht="12.75" customHeight="1">
      <c r="D1" s="40"/>
      <c r="E1" s="40"/>
      <c r="F1" s="50" t="s">
        <v>982</v>
      </c>
      <c r="G1" s="50"/>
      <c r="H1" s="50"/>
      <c r="I1" s="50"/>
      <c r="J1" s="50"/>
      <c r="K1" s="50"/>
      <c r="L1" s="50"/>
      <c r="M1" s="50"/>
    </row>
    <row r="2" spans="4:13" ht="11.25" customHeight="1">
      <c r="D2" s="40"/>
      <c r="E2" s="40"/>
      <c r="F2" s="50" t="s">
        <v>680</v>
      </c>
      <c r="G2" s="50"/>
      <c r="H2" s="50"/>
      <c r="I2" s="50"/>
      <c r="J2" s="50"/>
      <c r="K2" s="50"/>
      <c r="L2" s="50"/>
      <c r="M2" s="50"/>
    </row>
    <row r="3" spans="4:13" ht="12.75" customHeight="1">
      <c r="D3" s="40"/>
      <c r="E3" s="40"/>
      <c r="F3" s="50" t="s">
        <v>267</v>
      </c>
      <c r="G3" s="50"/>
      <c r="H3" s="50"/>
      <c r="I3" s="50"/>
      <c r="J3" s="50"/>
      <c r="K3" s="50"/>
      <c r="L3" s="50"/>
      <c r="M3" s="50"/>
    </row>
    <row r="4" spans="4:13" ht="14.25" customHeight="1">
      <c r="D4" s="40"/>
      <c r="E4" s="40"/>
      <c r="F4" s="43" t="s">
        <v>295</v>
      </c>
      <c r="G4" s="50" t="s">
        <v>815</v>
      </c>
      <c r="H4" s="50"/>
      <c r="I4" s="50"/>
      <c r="J4" s="50"/>
      <c r="K4" s="50"/>
      <c r="L4" s="50"/>
      <c r="M4" s="50"/>
    </row>
    <row r="5" spans="4:13" ht="12.75" customHeight="1">
      <c r="D5" s="40"/>
      <c r="E5" s="40"/>
      <c r="F5" s="57" t="s">
        <v>816</v>
      </c>
      <c r="G5" s="57"/>
      <c r="H5" s="57"/>
      <c r="I5" s="57"/>
      <c r="J5" s="57"/>
      <c r="K5" s="57"/>
      <c r="L5" s="57"/>
      <c r="M5" s="57"/>
    </row>
    <row r="6" spans="4:13" ht="13.5" customHeight="1">
      <c r="D6" s="40"/>
      <c r="E6" s="40"/>
      <c r="F6" s="43"/>
      <c r="G6" s="28"/>
      <c r="H6" s="28"/>
      <c r="I6" s="28"/>
      <c r="J6" s="28"/>
      <c r="K6" s="28"/>
      <c r="L6" s="40"/>
      <c r="M6" s="40"/>
    </row>
    <row r="7" spans="4:13" ht="12.75">
      <c r="D7" s="40"/>
      <c r="E7" s="40"/>
      <c r="F7" s="50" t="s">
        <v>898</v>
      </c>
      <c r="G7" s="50"/>
      <c r="H7" s="50"/>
      <c r="I7" s="50"/>
      <c r="J7" s="50"/>
      <c r="K7" s="50"/>
      <c r="L7" s="50"/>
      <c r="M7" s="50"/>
    </row>
    <row r="8" spans="4:13" ht="12.75">
      <c r="D8" s="40"/>
      <c r="E8" s="40"/>
      <c r="F8" s="40"/>
      <c r="G8" s="40"/>
      <c r="H8" s="40"/>
      <c r="I8" s="50" t="s">
        <v>470</v>
      </c>
      <c r="J8" s="50"/>
      <c r="K8" s="50"/>
      <c r="L8" s="50"/>
      <c r="M8" s="50"/>
    </row>
    <row r="9" spans="1:13" ht="13.5">
      <c r="A9" s="44"/>
      <c r="B9" s="40"/>
      <c r="C9" s="44"/>
      <c r="D9" s="40"/>
      <c r="E9" s="50" t="s">
        <v>817</v>
      </c>
      <c r="F9" s="50"/>
      <c r="G9" s="50"/>
      <c r="H9" s="50"/>
      <c r="I9" s="50"/>
      <c r="J9" s="50"/>
      <c r="K9" s="50"/>
      <c r="L9" s="50"/>
      <c r="M9" s="50"/>
    </row>
    <row r="10" spans="1:13" ht="13.5">
      <c r="A10" s="44"/>
      <c r="B10" s="40"/>
      <c r="C10" s="44"/>
      <c r="D10" s="50" t="s">
        <v>818</v>
      </c>
      <c r="E10" s="50"/>
      <c r="F10" s="50"/>
      <c r="G10" s="50"/>
      <c r="H10" s="50"/>
      <c r="I10" s="50"/>
      <c r="J10" s="50"/>
      <c r="K10" s="50"/>
      <c r="L10" s="50"/>
      <c r="M10" s="50"/>
    </row>
    <row r="11" spans="1:10" ht="13.5" hidden="1">
      <c r="A11" s="44"/>
      <c r="B11" s="40"/>
      <c r="C11" s="44"/>
      <c r="D11" s="41"/>
      <c r="E11" s="41"/>
      <c r="F11" s="44"/>
      <c r="G11" s="44"/>
      <c r="H11" s="58"/>
      <c r="I11" s="58"/>
      <c r="J11" s="58"/>
    </row>
    <row r="12" spans="2:13" ht="17.25">
      <c r="B12" s="60" t="s">
        <v>819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8" ht="18">
      <c r="A13" s="5"/>
      <c r="B13" s="59" t="s">
        <v>249</v>
      </c>
      <c r="C13" s="59"/>
      <c r="D13" s="59"/>
      <c r="E13" s="59"/>
      <c r="F13" s="59"/>
      <c r="G13" s="59"/>
      <c r="H13" s="42"/>
    </row>
    <row r="14" spans="2:16" ht="40.5">
      <c r="B14" s="8" t="s">
        <v>53</v>
      </c>
      <c r="C14" s="29" t="s">
        <v>54</v>
      </c>
      <c r="D14" s="29" t="s">
        <v>55</v>
      </c>
      <c r="E14" s="29" t="s">
        <v>56</v>
      </c>
      <c r="F14" s="29" t="s">
        <v>57</v>
      </c>
      <c r="G14" s="29" t="s">
        <v>58</v>
      </c>
      <c r="H14" s="29" t="s">
        <v>746</v>
      </c>
      <c r="I14" s="29" t="s">
        <v>747</v>
      </c>
      <c r="J14" s="29" t="s">
        <v>748</v>
      </c>
      <c r="K14" s="29" t="s">
        <v>824</v>
      </c>
      <c r="L14" s="29" t="s">
        <v>825</v>
      </c>
      <c r="M14" s="29" t="s">
        <v>826</v>
      </c>
      <c r="N14" s="30"/>
      <c r="O14" s="30"/>
      <c r="P14" s="30"/>
    </row>
    <row r="15" spans="2:16" ht="12.75">
      <c r="B15" s="6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6"/>
      <c r="I15" s="6" t="s">
        <v>1</v>
      </c>
      <c r="J15" s="6" t="s">
        <v>2</v>
      </c>
      <c r="K15" s="6" t="s">
        <v>9</v>
      </c>
      <c r="L15" s="6" t="s">
        <v>9</v>
      </c>
      <c r="M15" s="6" t="s">
        <v>50</v>
      </c>
      <c r="N15" s="25"/>
      <c r="O15" s="25"/>
      <c r="P15" s="25"/>
    </row>
    <row r="16" spans="2:16" ht="29.25" customHeight="1">
      <c r="B16" s="31" t="s">
        <v>20</v>
      </c>
      <c r="C16" s="8" t="s">
        <v>19</v>
      </c>
      <c r="D16" s="9"/>
      <c r="E16" s="9"/>
      <c r="F16" s="9"/>
      <c r="G16" s="9"/>
      <c r="H16" s="34">
        <f>H18+H50+H54+H132+H178+H228+H258+H289+H295+H338+H165+H328+H42+H46+H109+H153+H125+H320+H251+H270+H159+H117+H280</f>
        <v>197250723.32999998</v>
      </c>
      <c r="I16" s="34">
        <f>I18+I50+I54+I132+I178+I228+I258+I289+I295+I338+I165+I328+I42+I46+I109+I153+I125+I320+I251+I270+I159+I117+I280</f>
        <v>-6000000</v>
      </c>
      <c r="J16" s="34">
        <f>J18+J50+J54+J132+J178+J228+J258+J289+J295+J338+J165+J328+J42+J46+J109+J153+J125+J320+J251+J270+J159+J117+J280</f>
        <v>191250723.32999998</v>
      </c>
      <c r="K16" s="34">
        <f>K18+K50+K54+K132+K178+K228+K258+K289+K295+K338+K165+K328+K42+K46+K109+K153+K125+K320+K251+K270+K159+K117+K280</f>
        <v>76362574.66</v>
      </c>
      <c r="L16" s="34">
        <f>L18+L50+L54+L132+L178+L228+L258+L289+L295+L338+L165+L328+L42+L46+L109+L153+L125+L320+L251+L270+L159+L117+L280</f>
        <v>0</v>
      </c>
      <c r="M16" s="34">
        <f>K16+L16</f>
        <v>76362574.66</v>
      </c>
      <c r="N16" s="26"/>
      <c r="O16" s="26"/>
      <c r="P16" s="26"/>
    </row>
    <row r="17" spans="2:16" ht="12.75">
      <c r="B17" s="32" t="s">
        <v>234</v>
      </c>
      <c r="C17" s="11" t="s">
        <v>19</v>
      </c>
      <c r="D17" s="11" t="s">
        <v>60</v>
      </c>
      <c r="E17" s="12"/>
      <c r="F17" s="12"/>
      <c r="G17" s="11"/>
      <c r="H17" s="13">
        <f>H18+H42+H46+H50+H54</f>
        <v>42280701</v>
      </c>
      <c r="I17" s="13">
        <f>I18+I42+I46+I50+I54</f>
        <v>0</v>
      </c>
      <c r="J17" s="13">
        <f>J18+J42+J46+J50+J54</f>
        <v>42280701</v>
      </c>
      <c r="K17" s="13">
        <f>K18+K42+K46+K50+K54</f>
        <v>42096928.25</v>
      </c>
      <c r="L17" s="13">
        <f>L18+L42+L46+L50+L54</f>
        <v>0</v>
      </c>
      <c r="M17" s="13">
        <f aca="true" t="shared" si="0" ref="M17:M82">K17+L17</f>
        <v>42096928.25</v>
      </c>
      <c r="N17" s="20"/>
      <c r="O17" s="20"/>
      <c r="P17" s="20"/>
    </row>
    <row r="18" spans="2:16" ht="39">
      <c r="B18" s="32" t="s">
        <v>25</v>
      </c>
      <c r="C18" s="11" t="s">
        <v>19</v>
      </c>
      <c r="D18" s="11" t="s">
        <v>60</v>
      </c>
      <c r="E18" s="12" t="s">
        <v>63</v>
      </c>
      <c r="F18" s="12"/>
      <c r="G18" s="11"/>
      <c r="H18" s="13">
        <f>H19</f>
        <v>19446520</v>
      </c>
      <c r="I18" s="13">
        <f>I19</f>
        <v>0</v>
      </c>
      <c r="J18" s="13">
        <f>J19</f>
        <v>19446520</v>
      </c>
      <c r="K18" s="13">
        <f>K19</f>
        <v>19345047.25</v>
      </c>
      <c r="L18" s="13">
        <f>L19</f>
        <v>0</v>
      </c>
      <c r="M18" s="13">
        <f t="shared" si="0"/>
        <v>19345047.25</v>
      </c>
      <c r="N18" s="20"/>
      <c r="O18" s="20"/>
      <c r="P18" s="20"/>
    </row>
    <row r="19" spans="2:16" ht="12.75">
      <c r="B19" s="32" t="s">
        <v>158</v>
      </c>
      <c r="C19" s="11" t="s">
        <v>19</v>
      </c>
      <c r="D19" s="11" t="s">
        <v>60</v>
      </c>
      <c r="E19" s="12" t="s">
        <v>63</v>
      </c>
      <c r="F19" s="12" t="s">
        <v>147</v>
      </c>
      <c r="G19" s="11"/>
      <c r="H19" s="13">
        <f>H20+H26+H29+H23</f>
        <v>19446520</v>
      </c>
      <c r="I19" s="13">
        <f>I20+I26+I29+I23</f>
        <v>0</v>
      </c>
      <c r="J19" s="13">
        <f>J20+J26+J29+J23</f>
        <v>19446520</v>
      </c>
      <c r="K19" s="13">
        <f>K20+K26+K29+K23</f>
        <v>19345047.25</v>
      </c>
      <c r="L19" s="13">
        <f>L20+L26+L29+L23</f>
        <v>0</v>
      </c>
      <c r="M19" s="13">
        <f t="shared" si="0"/>
        <v>19345047.25</v>
      </c>
      <c r="N19" s="20"/>
      <c r="O19" s="20"/>
      <c r="P19" s="20"/>
    </row>
    <row r="20" spans="2:16" ht="52.5" hidden="1">
      <c r="B20" s="32" t="s">
        <v>169</v>
      </c>
      <c r="C20" s="11" t="s">
        <v>19</v>
      </c>
      <c r="D20" s="11" t="s">
        <v>60</v>
      </c>
      <c r="E20" s="12" t="s">
        <v>63</v>
      </c>
      <c r="F20" s="12" t="s">
        <v>73</v>
      </c>
      <c r="G20" s="11"/>
      <c r="H20" s="13">
        <f>H22+H21</f>
        <v>0</v>
      </c>
      <c r="I20" s="13">
        <f>I22+I21</f>
        <v>0</v>
      </c>
      <c r="J20" s="13">
        <f>J22+J21</f>
        <v>0</v>
      </c>
      <c r="K20" s="13">
        <f>K22+K21</f>
        <v>0</v>
      </c>
      <c r="L20" s="13">
        <f>L22+L21</f>
        <v>0</v>
      </c>
      <c r="M20" s="13">
        <f t="shared" si="0"/>
        <v>0</v>
      </c>
      <c r="N20" s="20"/>
      <c r="O20" s="20"/>
      <c r="P20" s="20"/>
    </row>
    <row r="21" spans="2:16" ht="52.5" hidden="1">
      <c r="B21" s="32" t="s">
        <v>138</v>
      </c>
      <c r="C21" s="11" t="s">
        <v>19</v>
      </c>
      <c r="D21" s="11" t="s">
        <v>60</v>
      </c>
      <c r="E21" s="12" t="s">
        <v>63</v>
      </c>
      <c r="F21" s="12" t="s">
        <v>73</v>
      </c>
      <c r="G21" s="11" t="s">
        <v>116</v>
      </c>
      <c r="H21" s="13"/>
      <c r="I21" s="13"/>
      <c r="J21" s="13"/>
      <c r="K21" s="13"/>
      <c r="L21" s="13"/>
      <c r="M21" s="13">
        <f t="shared" si="0"/>
        <v>0</v>
      </c>
      <c r="N21" s="20"/>
      <c r="O21" s="20"/>
      <c r="P21" s="20"/>
    </row>
    <row r="22" spans="2:16" ht="26.25" hidden="1">
      <c r="B22" s="32" t="s">
        <v>139</v>
      </c>
      <c r="C22" s="11" t="s">
        <v>19</v>
      </c>
      <c r="D22" s="11" t="s">
        <v>60</v>
      </c>
      <c r="E22" s="12" t="s">
        <v>63</v>
      </c>
      <c r="F22" s="12" t="s">
        <v>73</v>
      </c>
      <c r="G22" s="11">
        <v>200</v>
      </c>
      <c r="H22" s="13"/>
      <c r="I22" s="13"/>
      <c r="J22" s="13"/>
      <c r="K22" s="13"/>
      <c r="L22" s="13"/>
      <c r="M22" s="13">
        <f t="shared" si="0"/>
        <v>0</v>
      </c>
      <c r="N22" s="20"/>
      <c r="O22" s="20"/>
      <c r="P22" s="20"/>
    </row>
    <row r="23" spans="2:16" ht="39">
      <c r="B23" s="32" t="s">
        <v>257</v>
      </c>
      <c r="C23" s="11" t="s">
        <v>19</v>
      </c>
      <c r="D23" s="11" t="s">
        <v>60</v>
      </c>
      <c r="E23" s="12" t="s">
        <v>63</v>
      </c>
      <c r="F23" s="12" t="s">
        <v>98</v>
      </c>
      <c r="G23" s="11"/>
      <c r="H23" s="13">
        <f>H24+H25</f>
        <v>104500</v>
      </c>
      <c r="I23" s="13">
        <f>I24+I25</f>
        <v>0</v>
      </c>
      <c r="J23" s="13">
        <f>J24+J25</f>
        <v>104500</v>
      </c>
      <c r="K23" s="13">
        <f>K24+K25</f>
        <v>104500</v>
      </c>
      <c r="L23" s="13">
        <f>L24+L25</f>
        <v>0</v>
      </c>
      <c r="M23" s="13">
        <f t="shared" si="0"/>
        <v>104500</v>
      </c>
      <c r="N23" s="20"/>
      <c r="O23" s="20"/>
      <c r="P23" s="20"/>
    </row>
    <row r="24" spans="2:16" ht="52.5">
      <c r="B24" s="32" t="s">
        <v>138</v>
      </c>
      <c r="C24" s="11" t="s">
        <v>19</v>
      </c>
      <c r="D24" s="11" t="s">
        <v>60</v>
      </c>
      <c r="E24" s="12" t="s">
        <v>63</v>
      </c>
      <c r="F24" s="12" t="s">
        <v>98</v>
      </c>
      <c r="G24" s="11" t="s">
        <v>116</v>
      </c>
      <c r="H24" s="13">
        <v>104500</v>
      </c>
      <c r="I24" s="13">
        <v>0</v>
      </c>
      <c r="J24" s="13">
        <f>H24+I24</f>
        <v>104500</v>
      </c>
      <c r="K24" s="13">
        <v>104500</v>
      </c>
      <c r="L24" s="13">
        <v>0</v>
      </c>
      <c r="M24" s="13">
        <f t="shared" si="0"/>
        <v>104500</v>
      </c>
      <c r="N24" s="20"/>
      <c r="O24" s="20"/>
      <c r="P24" s="20"/>
    </row>
    <row r="25" spans="2:16" ht="26.25" hidden="1">
      <c r="B25" s="32" t="s">
        <v>139</v>
      </c>
      <c r="C25" s="11" t="s">
        <v>19</v>
      </c>
      <c r="D25" s="11" t="s">
        <v>60</v>
      </c>
      <c r="E25" s="12" t="s">
        <v>63</v>
      </c>
      <c r="F25" s="12" t="s">
        <v>98</v>
      </c>
      <c r="G25" s="11" t="s">
        <v>253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f t="shared" si="0"/>
        <v>0</v>
      </c>
      <c r="N25" s="20"/>
      <c r="O25" s="20"/>
      <c r="P25" s="20"/>
    </row>
    <row r="26" spans="2:16" ht="39">
      <c r="B26" s="32" t="s">
        <v>46</v>
      </c>
      <c r="C26" s="11" t="s">
        <v>19</v>
      </c>
      <c r="D26" s="11" t="s">
        <v>60</v>
      </c>
      <c r="E26" s="12" t="s">
        <v>63</v>
      </c>
      <c r="F26" s="12" t="s">
        <v>74</v>
      </c>
      <c r="G26" s="11"/>
      <c r="H26" s="13">
        <f>H27+H28</f>
        <v>1467000</v>
      </c>
      <c r="I26" s="13">
        <f>I27+I28</f>
        <v>0</v>
      </c>
      <c r="J26" s="13">
        <f>J27+J28</f>
        <v>1467000</v>
      </c>
      <c r="K26" s="13">
        <f>K27+K28</f>
        <v>1467000</v>
      </c>
      <c r="L26" s="13">
        <f>L27+L28</f>
        <v>0</v>
      </c>
      <c r="M26" s="13">
        <f t="shared" si="0"/>
        <v>1467000</v>
      </c>
      <c r="N26" s="20"/>
      <c r="O26" s="20"/>
      <c r="P26" s="20"/>
    </row>
    <row r="27" spans="2:16" ht="52.5">
      <c r="B27" s="32" t="s">
        <v>138</v>
      </c>
      <c r="C27" s="11" t="s">
        <v>19</v>
      </c>
      <c r="D27" s="11" t="s">
        <v>60</v>
      </c>
      <c r="E27" s="12" t="s">
        <v>63</v>
      </c>
      <c r="F27" s="12" t="s">
        <v>74</v>
      </c>
      <c r="G27" s="11">
        <v>100</v>
      </c>
      <c r="H27" s="13">
        <v>1299480</v>
      </c>
      <c r="I27" s="13">
        <v>0</v>
      </c>
      <c r="J27" s="13">
        <f>H27+I27</f>
        <v>1299480</v>
      </c>
      <c r="K27" s="13">
        <v>1299480</v>
      </c>
      <c r="L27" s="13">
        <v>0</v>
      </c>
      <c r="M27" s="13">
        <f t="shared" si="0"/>
        <v>1299480</v>
      </c>
      <c r="N27" s="20"/>
      <c r="O27" s="20"/>
      <c r="P27" s="20"/>
    </row>
    <row r="28" spans="2:16" ht="26.25">
      <c r="B28" s="32" t="s">
        <v>139</v>
      </c>
      <c r="C28" s="11" t="s">
        <v>19</v>
      </c>
      <c r="D28" s="11" t="s">
        <v>60</v>
      </c>
      <c r="E28" s="12" t="s">
        <v>63</v>
      </c>
      <c r="F28" s="12" t="s">
        <v>74</v>
      </c>
      <c r="G28" s="11">
        <v>200</v>
      </c>
      <c r="H28" s="13">
        <v>167520</v>
      </c>
      <c r="I28" s="13">
        <v>0</v>
      </c>
      <c r="J28" s="13">
        <f>H28+I28</f>
        <v>167520</v>
      </c>
      <c r="K28" s="13">
        <v>167520</v>
      </c>
      <c r="L28" s="13">
        <v>0</v>
      </c>
      <c r="M28" s="13">
        <f t="shared" si="0"/>
        <v>167520</v>
      </c>
      <c r="N28" s="20"/>
      <c r="O28" s="20"/>
      <c r="P28" s="20"/>
    </row>
    <row r="29" spans="2:16" ht="26.25">
      <c r="B29" s="32" t="s">
        <v>159</v>
      </c>
      <c r="C29" s="11" t="s">
        <v>19</v>
      </c>
      <c r="D29" s="11" t="s">
        <v>60</v>
      </c>
      <c r="E29" s="12" t="s">
        <v>63</v>
      </c>
      <c r="F29" s="12" t="s">
        <v>146</v>
      </c>
      <c r="G29" s="11"/>
      <c r="H29" s="13">
        <f>H30+H35</f>
        <v>17875020</v>
      </c>
      <c r="I29" s="13">
        <f>I30+I35</f>
        <v>0</v>
      </c>
      <c r="J29" s="13">
        <f>J30+J35</f>
        <v>17875020</v>
      </c>
      <c r="K29" s="13">
        <f>K30+K35</f>
        <v>17773547.25</v>
      </c>
      <c r="L29" s="13">
        <f>L30+L35</f>
        <v>0</v>
      </c>
      <c r="M29" s="13">
        <f t="shared" si="0"/>
        <v>17773547.25</v>
      </c>
      <c r="N29" s="20"/>
      <c r="O29" s="20"/>
      <c r="P29" s="20"/>
    </row>
    <row r="30" spans="2:16" ht="26.25" hidden="1">
      <c r="B30" s="32" t="s">
        <v>48</v>
      </c>
      <c r="C30" s="11" t="s">
        <v>19</v>
      </c>
      <c r="D30" s="11" t="s">
        <v>60</v>
      </c>
      <c r="E30" s="12" t="s">
        <v>63</v>
      </c>
      <c r="F30" s="12" t="s">
        <v>96</v>
      </c>
      <c r="G30" s="11"/>
      <c r="H30" s="13">
        <f>H31+H32</f>
        <v>0</v>
      </c>
      <c r="I30" s="13">
        <f>I31+I32</f>
        <v>0</v>
      </c>
      <c r="J30" s="13">
        <f>J31+J32</f>
        <v>0</v>
      </c>
      <c r="K30" s="13">
        <f>K31+K32</f>
        <v>0</v>
      </c>
      <c r="L30" s="13">
        <f>L31+L32</f>
        <v>0</v>
      </c>
      <c r="M30" s="13">
        <f t="shared" si="0"/>
        <v>0</v>
      </c>
      <c r="N30" s="20"/>
      <c r="O30" s="20"/>
      <c r="P30" s="20"/>
    </row>
    <row r="31" spans="2:16" ht="52.5" hidden="1">
      <c r="B31" s="32" t="s">
        <v>138</v>
      </c>
      <c r="C31" s="11" t="s">
        <v>19</v>
      </c>
      <c r="D31" s="11" t="s">
        <v>60</v>
      </c>
      <c r="E31" s="12" t="s">
        <v>63</v>
      </c>
      <c r="F31" s="12" t="s">
        <v>96</v>
      </c>
      <c r="G31" s="11" t="s">
        <v>116</v>
      </c>
      <c r="H31" s="13">
        <v>0</v>
      </c>
      <c r="I31" s="13">
        <v>0</v>
      </c>
      <c r="J31" s="13">
        <v>0</v>
      </c>
      <c r="K31" s="13"/>
      <c r="L31" s="13"/>
      <c r="M31" s="13">
        <f t="shared" si="0"/>
        <v>0</v>
      </c>
      <c r="N31" s="20"/>
      <c r="O31" s="20"/>
      <c r="P31" s="20"/>
    </row>
    <row r="32" spans="2:16" ht="26.25" hidden="1">
      <c r="B32" s="32" t="s">
        <v>139</v>
      </c>
      <c r="C32" s="11" t="s">
        <v>19</v>
      </c>
      <c r="D32" s="11" t="s">
        <v>60</v>
      </c>
      <c r="E32" s="12" t="s">
        <v>63</v>
      </c>
      <c r="F32" s="12" t="s">
        <v>96</v>
      </c>
      <c r="G32" s="11" t="s">
        <v>253</v>
      </c>
      <c r="H32" s="13">
        <v>0</v>
      </c>
      <c r="I32" s="13">
        <v>0</v>
      </c>
      <c r="J32" s="13">
        <v>0</v>
      </c>
      <c r="K32" s="13"/>
      <c r="L32" s="13"/>
      <c r="M32" s="13">
        <f t="shared" si="0"/>
        <v>0</v>
      </c>
      <c r="N32" s="20"/>
      <c r="O32" s="20"/>
      <c r="P32" s="20"/>
    </row>
    <row r="33" spans="2:16" ht="24">
      <c r="B33" s="22" t="s">
        <v>874</v>
      </c>
      <c r="C33" s="11" t="s">
        <v>19</v>
      </c>
      <c r="D33" s="11" t="s">
        <v>60</v>
      </c>
      <c r="E33" s="12" t="s">
        <v>63</v>
      </c>
      <c r="F33" s="12" t="s">
        <v>827</v>
      </c>
      <c r="G33" s="11"/>
      <c r="H33" s="13">
        <f aca="true" t="shared" si="1" ref="H33:L34">H34</f>
        <v>17875020</v>
      </c>
      <c r="I33" s="13">
        <f t="shared" si="1"/>
        <v>0</v>
      </c>
      <c r="J33" s="13">
        <f t="shared" si="1"/>
        <v>17875020</v>
      </c>
      <c r="K33" s="13">
        <f t="shared" si="1"/>
        <v>17773547.25</v>
      </c>
      <c r="L33" s="13">
        <f t="shared" si="1"/>
        <v>0</v>
      </c>
      <c r="M33" s="13">
        <f t="shared" si="0"/>
        <v>17773547.25</v>
      </c>
      <c r="N33" s="20"/>
      <c r="O33" s="20"/>
      <c r="P33" s="20"/>
    </row>
    <row r="34" spans="2:16" ht="24">
      <c r="B34" s="22" t="s">
        <v>159</v>
      </c>
      <c r="C34" s="11" t="s">
        <v>19</v>
      </c>
      <c r="D34" s="11" t="s">
        <v>60</v>
      </c>
      <c r="E34" s="12" t="s">
        <v>63</v>
      </c>
      <c r="F34" s="12" t="s">
        <v>876</v>
      </c>
      <c r="G34" s="11"/>
      <c r="H34" s="13">
        <f t="shared" si="1"/>
        <v>17875020</v>
      </c>
      <c r="I34" s="13">
        <f t="shared" si="1"/>
        <v>0</v>
      </c>
      <c r="J34" s="13">
        <f t="shared" si="1"/>
        <v>17875020</v>
      </c>
      <c r="K34" s="13">
        <f t="shared" si="1"/>
        <v>17773547.25</v>
      </c>
      <c r="L34" s="13">
        <f t="shared" si="1"/>
        <v>0</v>
      </c>
      <c r="M34" s="13">
        <f t="shared" si="0"/>
        <v>17773547.25</v>
      </c>
      <c r="N34" s="20"/>
      <c r="O34" s="20"/>
      <c r="P34" s="20"/>
    </row>
    <row r="35" spans="2:16" ht="26.25">
      <c r="B35" s="32" t="s">
        <v>160</v>
      </c>
      <c r="C35" s="11" t="s">
        <v>19</v>
      </c>
      <c r="D35" s="11" t="s">
        <v>60</v>
      </c>
      <c r="E35" s="12" t="s">
        <v>63</v>
      </c>
      <c r="F35" s="12" t="s">
        <v>471</v>
      </c>
      <c r="G35" s="11"/>
      <c r="H35" s="13">
        <f>H36+H38</f>
        <v>17875020</v>
      </c>
      <c r="I35" s="13">
        <f>I36+I38</f>
        <v>0</v>
      </c>
      <c r="J35" s="13">
        <f>J36+J38</f>
        <v>17875020</v>
      </c>
      <c r="K35" s="13">
        <f>K36+K38</f>
        <v>17773547.25</v>
      </c>
      <c r="L35" s="13">
        <f>L36+L38</f>
        <v>0</v>
      </c>
      <c r="M35" s="13">
        <f t="shared" si="0"/>
        <v>17773547.25</v>
      </c>
      <c r="N35" s="20"/>
      <c r="O35" s="20"/>
      <c r="P35" s="20"/>
    </row>
    <row r="36" spans="2:16" ht="26.25">
      <c r="B36" s="32" t="s">
        <v>162</v>
      </c>
      <c r="C36" s="11" t="s">
        <v>19</v>
      </c>
      <c r="D36" s="11" t="s">
        <v>60</v>
      </c>
      <c r="E36" s="12" t="s">
        <v>63</v>
      </c>
      <c r="F36" s="12" t="s">
        <v>472</v>
      </c>
      <c r="G36" s="11"/>
      <c r="H36" s="13">
        <f>H37</f>
        <v>15662020</v>
      </c>
      <c r="I36" s="13">
        <f>I37</f>
        <v>0</v>
      </c>
      <c r="J36" s="13">
        <f>J37</f>
        <v>15662020</v>
      </c>
      <c r="K36" s="13">
        <f>K37</f>
        <v>15560547.25</v>
      </c>
      <c r="L36" s="13">
        <f>L37</f>
        <v>0</v>
      </c>
      <c r="M36" s="13">
        <f t="shared" si="0"/>
        <v>15560547.25</v>
      </c>
      <c r="N36" s="20"/>
      <c r="O36" s="20"/>
      <c r="P36" s="20"/>
    </row>
    <row r="37" spans="2:16" ht="52.5">
      <c r="B37" s="32" t="s">
        <v>138</v>
      </c>
      <c r="C37" s="11" t="s">
        <v>19</v>
      </c>
      <c r="D37" s="11" t="s">
        <v>60</v>
      </c>
      <c r="E37" s="12" t="s">
        <v>63</v>
      </c>
      <c r="F37" s="12" t="s">
        <v>472</v>
      </c>
      <c r="G37" s="11">
        <v>100</v>
      </c>
      <c r="H37" s="13">
        <v>15662020</v>
      </c>
      <c r="I37" s="13">
        <v>0</v>
      </c>
      <c r="J37" s="13">
        <f>H37+I37</f>
        <v>15662020</v>
      </c>
      <c r="K37" s="13">
        <v>15560547.25</v>
      </c>
      <c r="L37" s="13"/>
      <c r="M37" s="13">
        <f t="shared" si="0"/>
        <v>15560547.25</v>
      </c>
      <c r="N37" s="20"/>
      <c r="O37" s="20"/>
      <c r="P37" s="20"/>
    </row>
    <row r="38" spans="2:16" ht="26.25">
      <c r="B38" s="32" t="s">
        <v>164</v>
      </c>
      <c r="C38" s="11" t="s">
        <v>19</v>
      </c>
      <c r="D38" s="11" t="s">
        <v>60</v>
      </c>
      <c r="E38" s="12" t="s">
        <v>63</v>
      </c>
      <c r="F38" s="12" t="s">
        <v>473</v>
      </c>
      <c r="G38" s="11"/>
      <c r="H38" s="13">
        <f>H39+H40+H41</f>
        <v>2213000</v>
      </c>
      <c r="I38" s="13">
        <f>I39+I40+I41</f>
        <v>0</v>
      </c>
      <c r="J38" s="13">
        <f>J39+J40+J41</f>
        <v>2213000</v>
      </c>
      <c r="K38" s="13">
        <f>K39+K40+K41</f>
        <v>2213000</v>
      </c>
      <c r="L38" s="13">
        <f>L39+L40+L41</f>
        <v>0</v>
      </c>
      <c r="M38" s="13">
        <f t="shared" si="0"/>
        <v>2213000</v>
      </c>
      <c r="N38" s="20"/>
      <c r="O38" s="20"/>
      <c r="P38" s="20"/>
    </row>
    <row r="39" spans="2:16" ht="52.5">
      <c r="B39" s="32" t="s">
        <v>138</v>
      </c>
      <c r="C39" s="11" t="s">
        <v>19</v>
      </c>
      <c r="D39" s="11" t="s">
        <v>60</v>
      </c>
      <c r="E39" s="12" t="s">
        <v>63</v>
      </c>
      <c r="F39" s="12" t="s">
        <v>473</v>
      </c>
      <c r="G39" s="11">
        <v>100</v>
      </c>
      <c r="H39" s="13">
        <v>1878000</v>
      </c>
      <c r="I39" s="13">
        <v>0</v>
      </c>
      <c r="J39" s="13">
        <f>H39+I39</f>
        <v>1878000</v>
      </c>
      <c r="K39" s="13">
        <v>1878000</v>
      </c>
      <c r="L39" s="13">
        <v>0</v>
      </c>
      <c r="M39" s="13">
        <f t="shared" si="0"/>
        <v>1878000</v>
      </c>
      <c r="N39" s="20"/>
      <c r="O39" s="20"/>
      <c r="P39" s="20"/>
    </row>
    <row r="40" spans="2:16" ht="24" hidden="1">
      <c r="B40" s="22" t="s">
        <v>139</v>
      </c>
      <c r="C40" s="11" t="s">
        <v>19</v>
      </c>
      <c r="D40" s="11" t="s">
        <v>60</v>
      </c>
      <c r="E40" s="12" t="s">
        <v>63</v>
      </c>
      <c r="F40" s="12" t="s">
        <v>473</v>
      </c>
      <c r="G40" s="11">
        <v>200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0"/>
        <v>0</v>
      </c>
      <c r="N40" s="20"/>
      <c r="O40" s="20"/>
      <c r="P40" s="20"/>
    </row>
    <row r="41" spans="2:16" ht="12.75">
      <c r="B41" s="22" t="s">
        <v>142</v>
      </c>
      <c r="C41" s="11" t="s">
        <v>19</v>
      </c>
      <c r="D41" s="11" t="s">
        <v>60</v>
      </c>
      <c r="E41" s="12" t="s">
        <v>63</v>
      </c>
      <c r="F41" s="12" t="s">
        <v>473</v>
      </c>
      <c r="G41" s="11">
        <v>800</v>
      </c>
      <c r="H41" s="13">
        <v>335000</v>
      </c>
      <c r="I41" s="13">
        <v>0</v>
      </c>
      <c r="J41" s="13">
        <f>H41+I41</f>
        <v>335000</v>
      </c>
      <c r="K41" s="13">
        <v>335000</v>
      </c>
      <c r="L41" s="13">
        <v>0</v>
      </c>
      <c r="M41" s="13">
        <f t="shared" si="0"/>
        <v>335000</v>
      </c>
      <c r="N41" s="20"/>
      <c r="O41" s="20"/>
      <c r="P41" s="20"/>
    </row>
    <row r="42" spans="2:16" ht="12.75">
      <c r="B42" s="32" t="s">
        <v>5</v>
      </c>
      <c r="C42" s="11" t="s">
        <v>19</v>
      </c>
      <c r="D42" s="11" t="s">
        <v>60</v>
      </c>
      <c r="E42" s="12" t="s">
        <v>69</v>
      </c>
      <c r="F42" s="12"/>
      <c r="G42" s="11"/>
      <c r="H42" s="13">
        <f>H44</f>
        <v>86500</v>
      </c>
      <c r="I42" s="13">
        <f>I44</f>
        <v>0</v>
      </c>
      <c r="J42" s="13">
        <f>J44</f>
        <v>86500</v>
      </c>
      <c r="K42" s="13">
        <f>K44</f>
        <v>4200</v>
      </c>
      <c r="L42" s="13">
        <f>L44</f>
        <v>0</v>
      </c>
      <c r="M42" s="13">
        <f t="shared" si="0"/>
        <v>4200</v>
      </c>
      <c r="N42" s="20"/>
      <c r="O42" s="20"/>
      <c r="P42" s="20"/>
    </row>
    <row r="43" spans="2:16" ht="12.75">
      <c r="B43" s="32" t="s">
        <v>158</v>
      </c>
      <c r="C43" s="11" t="s">
        <v>19</v>
      </c>
      <c r="D43" s="11" t="s">
        <v>60</v>
      </c>
      <c r="E43" s="12" t="s">
        <v>69</v>
      </c>
      <c r="F43" s="12" t="s">
        <v>147</v>
      </c>
      <c r="G43" s="11"/>
      <c r="H43" s="13">
        <f aca="true" t="shared" si="2" ref="H43:L44">H44</f>
        <v>86500</v>
      </c>
      <c r="I43" s="13">
        <f t="shared" si="2"/>
        <v>0</v>
      </c>
      <c r="J43" s="13">
        <f t="shared" si="2"/>
        <v>86500</v>
      </c>
      <c r="K43" s="13">
        <f t="shared" si="2"/>
        <v>4200</v>
      </c>
      <c r="L43" s="13">
        <f t="shared" si="2"/>
        <v>0</v>
      </c>
      <c r="M43" s="13">
        <f t="shared" si="0"/>
        <v>4200</v>
      </c>
      <c r="N43" s="20"/>
      <c r="O43" s="20"/>
      <c r="P43" s="20"/>
    </row>
    <row r="44" spans="2:16" ht="39">
      <c r="B44" s="32" t="s">
        <v>166</v>
      </c>
      <c r="C44" s="11" t="s">
        <v>19</v>
      </c>
      <c r="D44" s="11" t="s">
        <v>60</v>
      </c>
      <c r="E44" s="12" t="s">
        <v>69</v>
      </c>
      <c r="F44" s="12" t="s">
        <v>76</v>
      </c>
      <c r="G44" s="11"/>
      <c r="H44" s="13">
        <f t="shared" si="2"/>
        <v>86500</v>
      </c>
      <c r="I44" s="13">
        <f t="shared" si="2"/>
        <v>0</v>
      </c>
      <c r="J44" s="13">
        <f t="shared" si="2"/>
        <v>86500</v>
      </c>
      <c r="K44" s="13">
        <f t="shared" si="2"/>
        <v>4200</v>
      </c>
      <c r="L44" s="13">
        <f t="shared" si="2"/>
        <v>0</v>
      </c>
      <c r="M44" s="13">
        <f t="shared" si="0"/>
        <v>4200</v>
      </c>
      <c r="N44" s="20"/>
      <c r="O44" s="20"/>
      <c r="P44" s="20"/>
    </row>
    <row r="45" spans="2:16" ht="26.25">
      <c r="B45" s="32" t="s">
        <v>139</v>
      </c>
      <c r="C45" s="11" t="s">
        <v>19</v>
      </c>
      <c r="D45" s="11" t="s">
        <v>60</v>
      </c>
      <c r="E45" s="12" t="s">
        <v>69</v>
      </c>
      <c r="F45" s="12" t="s">
        <v>76</v>
      </c>
      <c r="G45" s="11">
        <v>200</v>
      </c>
      <c r="H45" s="13">
        <v>86500</v>
      </c>
      <c r="I45" s="13">
        <v>0</v>
      </c>
      <c r="J45" s="13">
        <f>H45+I45</f>
        <v>86500</v>
      </c>
      <c r="K45" s="13">
        <v>4200</v>
      </c>
      <c r="L45" s="13">
        <v>0</v>
      </c>
      <c r="M45" s="13">
        <f t="shared" si="0"/>
        <v>4200</v>
      </c>
      <c r="N45" s="20"/>
      <c r="O45" s="20"/>
      <c r="P45" s="20"/>
    </row>
    <row r="46" spans="2:16" ht="12.75" hidden="1">
      <c r="B46" s="32" t="s">
        <v>8</v>
      </c>
      <c r="C46" s="11" t="s">
        <v>19</v>
      </c>
      <c r="D46" s="11" t="s">
        <v>60</v>
      </c>
      <c r="E46" s="12" t="s">
        <v>71</v>
      </c>
      <c r="F46" s="12"/>
      <c r="G46" s="11"/>
      <c r="H46" s="13">
        <f>H48</f>
        <v>0</v>
      </c>
      <c r="I46" s="13">
        <f>I48</f>
        <v>0</v>
      </c>
      <c r="J46" s="13">
        <f>J48</f>
        <v>0</v>
      </c>
      <c r="K46" s="13">
        <f>K48</f>
        <v>0</v>
      </c>
      <c r="L46" s="13">
        <f>L48</f>
        <v>0</v>
      </c>
      <c r="M46" s="13">
        <f t="shared" si="0"/>
        <v>0</v>
      </c>
      <c r="N46" s="20"/>
      <c r="O46" s="20"/>
      <c r="P46" s="20"/>
    </row>
    <row r="47" spans="2:16" ht="12.75" hidden="1">
      <c r="B47" s="32" t="s">
        <v>158</v>
      </c>
      <c r="C47" s="11" t="s">
        <v>19</v>
      </c>
      <c r="D47" s="11" t="s">
        <v>60</v>
      </c>
      <c r="E47" s="12" t="s">
        <v>71</v>
      </c>
      <c r="F47" s="12" t="s">
        <v>147</v>
      </c>
      <c r="G47" s="11"/>
      <c r="H47" s="13">
        <f aca="true" t="shared" si="3" ref="H47:L48">H48</f>
        <v>0</v>
      </c>
      <c r="I47" s="13">
        <f t="shared" si="3"/>
        <v>0</v>
      </c>
      <c r="J47" s="13">
        <f t="shared" si="3"/>
        <v>0</v>
      </c>
      <c r="K47" s="13">
        <f t="shared" si="3"/>
        <v>0</v>
      </c>
      <c r="L47" s="13">
        <f t="shared" si="3"/>
        <v>0</v>
      </c>
      <c r="M47" s="13">
        <f t="shared" si="0"/>
        <v>0</v>
      </c>
      <c r="N47" s="20"/>
      <c r="O47" s="20"/>
      <c r="P47" s="20"/>
    </row>
    <row r="48" spans="2:16" ht="26.25" hidden="1">
      <c r="B48" s="32" t="s">
        <v>168</v>
      </c>
      <c r="C48" s="11" t="s">
        <v>19</v>
      </c>
      <c r="D48" s="11" t="s">
        <v>60</v>
      </c>
      <c r="E48" s="12" t="s">
        <v>71</v>
      </c>
      <c r="F48" s="12" t="s">
        <v>77</v>
      </c>
      <c r="G48" s="11"/>
      <c r="H48" s="13">
        <f t="shared" si="3"/>
        <v>0</v>
      </c>
      <c r="I48" s="13">
        <f t="shared" si="3"/>
        <v>0</v>
      </c>
      <c r="J48" s="13">
        <f t="shared" si="3"/>
        <v>0</v>
      </c>
      <c r="K48" s="13">
        <f t="shared" si="3"/>
        <v>0</v>
      </c>
      <c r="L48" s="13">
        <f t="shared" si="3"/>
        <v>0</v>
      </c>
      <c r="M48" s="13">
        <f t="shared" si="0"/>
        <v>0</v>
      </c>
      <c r="N48" s="20"/>
      <c r="O48" s="20"/>
      <c r="P48" s="20"/>
    </row>
    <row r="49" spans="2:16" ht="12.75" hidden="1">
      <c r="B49" s="32" t="s">
        <v>142</v>
      </c>
      <c r="C49" s="11" t="s">
        <v>19</v>
      </c>
      <c r="D49" s="11" t="s">
        <v>60</v>
      </c>
      <c r="E49" s="12" t="s">
        <v>71</v>
      </c>
      <c r="F49" s="12" t="s">
        <v>77</v>
      </c>
      <c r="G49" s="11">
        <v>800</v>
      </c>
      <c r="H49" s="13">
        <v>0</v>
      </c>
      <c r="I49" s="13">
        <v>0</v>
      </c>
      <c r="J49" s="13">
        <v>0</v>
      </c>
      <c r="K49" s="13"/>
      <c r="L49" s="13"/>
      <c r="M49" s="13">
        <f t="shared" si="0"/>
        <v>0</v>
      </c>
      <c r="N49" s="20"/>
      <c r="O49" s="20"/>
      <c r="P49" s="20"/>
    </row>
    <row r="50" spans="2:16" ht="12.75">
      <c r="B50" s="32" t="s">
        <v>26</v>
      </c>
      <c r="C50" s="11" t="s">
        <v>19</v>
      </c>
      <c r="D50" s="11" t="s">
        <v>60</v>
      </c>
      <c r="E50" s="12" t="s">
        <v>65</v>
      </c>
      <c r="F50" s="12"/>
      <c r="G50" s="11"/>
      <c r="H50" s="13">
        <f>H52</f>
        <v>1000000</v>
      </c>
      <c r="I50" s="13">
        <f>I52</f>
        <v>0</v>
      </c>
      <c r="J50" s="13">
        <f>J52</f>
        <v>1000000</v>
      </c>
      <c r="K50" s="13">
        <f>K52</f>
        <v>1000000</v>
      </c>
      <c r="L50" s="13">
        <f>L52</f>
        <v>0</v>
      </c>
      <c r="M50" s="13">
        <f t="shared" si="0"/>
        <v>1000000</v>
      </c>
      <c r="N50" s="20"/>
      <c r="O50" s="20"/>
      <c r="P50" s="20"/>
    </row>
    <row r="51" spans="2:16" ht="12.75">
      <c r="B51" s="32" t="s">
        <v>158</v>
      </c>
      <c r="C51" s="11" t="s">
        <v>19</v>
      </c>
      <c r="D51" s="11" t="s">
        <v>60</v>
      </c>
      <c r="E51" s="12" t="s">
        <v>65</v>
      </c>
      <c r="F51" s="12" t="s">
        <v>147</v>
      </c>
      <c r="G51" s="11"/>
      <c r="H51" s="13">
        <f aca="true" t="shared" si="4" ref="H51:L52">H52</f>
        <v>1000000</v>
      </c>
      <c r="I51" s="13">
        <f t="shared" si="4"/>
        <v>0</v>
      </c>
      <c r="J51" s="13">
        <f t="shared" si="4"/>
        <v>1000000</v>
      </c>
      <c r="K51" s="13">
        <f t="shared" si="4"/>
        <v>1000000</v>
      </c>
      <c r="L51" s="13">
        <f t="shared" si="4"/>
        <v>0</v>
      </c>
      <c r="M51" s="13">
        <f t="shared" si="0"/>
        <v>1000000</v>
      </c>
      <c r="N51" s="20"/>
      <c r="O51" s="20"/>
      <c r="P51" s="20"/>
    </row>
    <row r="52" spans="2:16" ht="12.75">
      <c r="B52" s="32" t="s">
        <v>47</v>
      </c>
      <c r="C52" s="11" t="s">
        <v>19</v>
      </c>
      <c r="D52" s="11" t="s">
        <v>60</v>
      </c>
      <c r="E52" s="12" t="s">
        <v>65</v>
      </c>
      <c r="F52" s="12" t="s">
        <v>149</v>
      </c>
      <c r="G52" s="11"/>
      <c r="H52" s="13">
        <f t="shared" si="4"/>
        <v>1000000</v>
      </c>
      <c r="I52" s="13">
        <f t="shared" si="4"/>
        <v>0</v>
      </c>
      <c r="J52" s="13">
        <f t="shared" si="4"/>
        <v>1000000</v>
      </c>
      <c r="K52" s="13">
        <f t="shared" si="4"/>
        <v>1000000</v>
      </c>
      <c r="L52" s="13">
        <f t="shared" si="4"/>
        <v>0</v>
      </c>
      <c r="M52" s="13">
        <f t="shared" si="0"/>
        <v>1000000</v>
      </c>
      <c r="N52" s="20"/>
      <c r="O52" s="20"/>
      <c r="P52" s="20"/>
    </row>
    <row r="53" spans="2:16" ht="12.75">
      <c r="B53" s="32" t="s">
        <v>142</v>
      </c>
      <c r="C53" s="11" t="s">
        <v>19</v>
      </c>
      <c r="D53" s="11" t="s">
        <v>60</v>
      </c>
      <c r="E53" s="12" t="s">
        <v>65</v>
      </c>
      <c r="F53" s="12" t="s">
        <v>149</v>
      </c>
      <c r="G53" s="11">
        <v>800</v>
      </c>
      <c r="H53" s="13">
        <v>1000000</v>
      </c>
      <c r="I53" s="13">
        <v>0</v>
      </c>
      <c r="J53" s="13">
        <f>H53+I53</f>
        <v>1000000</v>
      </c>
      <c r="K53" s="13">
        <v>1000000</v>
      </c>
      <c r="L53" s="13">
        <v>0</v>
      </c>
      <c r="M53" s="13">
        <f t="shared" si="0"/>
        <v>1000000</v>
      </c>
      <c r="N53" s="20"/>
      <c r="O53" s="20"/>
      <c r="P53" s="20"/>
    </row>
    <row r="54" spans="2:16" ht="12.75">
      <c r="B54" s="32" t="s">
        <v>27</v>
      </c>
      <c r="C54" s="11" t="s">
        <v>19</v>
      </c>
      <c r="D54" s="11" t="s">
        <v>60</v>
      </c>
      <c r="E54" s="12" t="s">
        <v>66</v>
      </c>
      <c r="F54" s="12"/>
      <c r="G54" s="11"/>
      <c r="H54" s="13">
        <f>H74+H92+H86+H55+H65</f>
        <v>21747681</v>
      </c>
      <c r="I54" s="13">
        <f>I74+I92+I86+I55+I65</f>
        <v>0</v>
      </c>
      <c r="J54" s="13">
        <f>J74+J92+J86+J55+J65</f>
        <v>21747681</v>
      </c>
      <c r="K54" s="13">
        <f>K74+K92+K86+K55+K65</f>
        <v>21747681</v>
      </c>
      <c r="L54" s="13">
        <f>L74+L92+L86+L55+L65</f>
        <v>0</v>
      </c>
      <c r="M54" s="13">
        <f t="shared" si="0"/>
        <v>21747681</v>
      </c>
      <c r="N54" s="20"/>
      <c r="O54" s="20"/>
      <c r="P54" s="20"/>
    </row>
    <row r="55" spans="2:16" ht="24" hidden="1">
      <c r="B55" s="22" t="s">
        <v>410</v>
      </c>
      <c r="C55" s="11" t="s">
        <v>19</v>
      </c>
      <c r="D55" s="11" t="s">
        <v>60</v>
      </c>
      <c r="E55" s="12" t="s">
        <v>66</v>
      </c>
      <c r="F55" s="11" t="s">
        <v>342</v>
      </c>
      <c r="G55" s="11"/>
      <c r="H55" s="13">
        <f>H56</f>
        <v>0</v>
      </c>
      <c r="I55" s="13">
        <f>I56</f>
        <v>0</v>
      </c>
      <c r="J55" s="13">
        <f>J56</f>
        <v>0</v>
      </c>
      <c r="K55" s="13">
        <f>K56</f>
        <v>0</v>
      </c>
      <c r="L55" s="13">
        <f>L56</f>
        <v>0</v>
      </c>
      <c r="M55" s="13">
        <f t="shared" si="0"/>
        <v>0</v>
      </c>
      <c r="N55" s="20"/>
      <c r="O55" s="20"/>
      <c r="P55" s="20"/>
    </row>
    <row r="56" spans="2:16" ht="25.5" hidden="1">
      <c r="B56" s="22" t="s">
        <v>557</v>
      </c>
      <c r="C56" s="11" t="s">
        <v>19</v>
      </c>
      <c r="D56" s="11" t="s">
        <v>60</v>
      </c>
      <c r="E56" s="12" t="s">
        <v>66</v>
      </c>
      <c r="F56" s="11" t="s">
        <v>343</v>
      </c>
      <c r="G56" s="11"/>
      <c r="H56" s="13">
        <f>H57+H59+H62</f>
        <v>0</v>
      </c>
      <c r="I56" s="13">
        <f>I57+I59+I62</f>
        <v>0</v>
      </c>
      <c r="J56" s="13">
        <f>J57+J59+J62</f>
        <v>0</v>
      </c>
      <c r="K56" s="13">
        <f>K57+K59+K62</f>
        <v>0</v>
      </c>
      <c r="L56" s="13">
        <f>L57+L59+L62</f>
        <v>0</v>
      </c>
      <c r="M56" s="13">
        <f t="shared" si="0"/>
        <v>0</v>
      </c>
      <c r="N56" s="20"/>
      <c r="O56" s="20"/>
      <c r="P56" s="20"/>
    </row>
    <row r="57" spans="2:16" ht="60" hidden="1">
      <c r="B57" s="23" t="s">
        <v>556</v>
      </c>
      <c r="C57" s="11" t="s">
        <v>19</v>
      </c>
      <c r="D57" s="11" t="s">
        <v>60</v>
      </c>
      <c r="E57" s="12" t="s">
        <v>66</v>
      </c>
      <c r="F57" s="11" t="s">
        <v>474</v>
      </c>
      <c r="G57" s="11"/>
      <c r="H57" s="13">
        <f>H58</f>
        <v>0</v>
      </c>
      <c r="I57" s="13">
        <f>I58</f>
        <v>0</v>
      </c>
      <c r="J57" s="13">
        <f>J58</f>
        <v>0</v>
      </c>
      <c r="K57" s="13">
        <f>K58</f>
        <v>0</v>
      </c>
      <c r="L57" s="13">
        <f>L58</f>
        <v>0</v>
      </c>
      <c r="M57" s="13">
        <f t="shared" si="0"/>
        <v>0</v>
      </c>
      <c r="N57" s="20"/>
      <c r="O57" s="20"/>
      <c r="P57" s="20"/>
    </row>
    <row r="58" spans="2:16" ht="24" hidden="1">
      <c r="B58" s="22" t="s">
        <v>139</v>
      </c>
      <c r="C58" s="11" t="s">
        <v>19</v>
      </c>
      <c r="D58" s="11" t="s">
        <v>60</v>
      </c>
      <c r="E58" s="12" t="s">
        <v>66</v>
      </c>
      <c r="F58" s="11" t="s">
        <v>474</v>
      </c>
      <c r="G58" s="11" t="s">
        <v>253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f t="shared" si="0"/>
        <v>0</v>
      </c>
      <c r="N58" s="20"/>
      <c r="O58" s="20"/>
      <c r="P58" s="20"/>
    </row>
    <row r="59" spans="2:16" ht="24" hidden="1">
      <c r="B59" s="23" t="s">
        <v>433</v>
      </c>
      <c r="C59" s="11" t="s">
        <v>19</v>
      </c>
      <c r="D59" s="11" t="s">
        <v>60</v>
      </c>
      <c r="E59" s="12" t="s">
        <v>66</v>
      </c>
      <c r="F59" s="11" t="s">
        <v>344</v>
      </c>
      <c r="G59" s="11"/>
      <c r="H59" s="13">
        <f aca="true" t="shared" si="5" ref="H59:L60">H60</f>
        <v>0</v>
      </c>
      <c r="I59" s="13">
        <f t="shared" si="5"/>
        <v>0</v>
      </c>
      <c r="J59" s="13">
        <f t="shared" si="5"/>
        <v>0</v>
      </c>
      <c r="K59" s="13">
        <f t="shared" si="5"/>
        <v>0</v>
      </c>
      <c r="L59" s="13">
        <f t="shared" si="5"/>
        <v>0</v>
      </c>
      <c r="M59" s="13">
        <f t="shared" si="0"/>
        <v>0</v>
      </c>
      <c r="N59" s="20"/>
      <c r="O59" s="20"/>
      <c r="P59" s="20"/>
    </row>
    <row r="60" spans="2:16" ht="12.75" hidden="1">
      <c r="B60" s="23" t="s">
        <v>200</v>
      </c>
      <c r="C60" s="11" t="s">
        <v>19</v>
      </c>
      <c r="D60" s="11" t="s">
        <v>60</v>
      </c>
      <c r="E60" s="12" t="s">
        <v>66</v>
      </c>
      <c r="F60" s="11" t="s">
        <v>475</v>
      </c>
      <c r="G60" s="11"/>
      <c r="H60" s="13">
        <f t="shared" si="5"/>
        <v>0</v>
      </c>
      <c r="I60" s="13">
        <f t="shared" si="5"/>
        <v>0</v>
      </c>
      <c r="J60" s="13">
        <f t="shared" si="5"/>
        <v>0</v>
      </c>
      <c r="K60" s="13">
        <f t="shared" si="5"/>
        <v>0</v>
      </c>
      <c r="L60" s="13">
        <f t="shared" si="5"/>
        <v>0</v>
      </c>
      <c r="M60" s="13">
        <f t="shared" si="0"/>
        <v>0</v>
      </c>
      <c r="N60" s="20"/>
      <c r="O60" s="20"/>
      <c r="P60" s="20"/>
    </row>
    <row r="61" spans="2:16" ht="24" hidden="1">
      <c r="B61" s="22" t="s">
        <v>139</v>
      </c>
      <c r="C61" s="11" t="s">
        <v>19</v>
      </c>
      <c r="D61" s="11" t="s">
        <v>60</v>
      </c>
      <c r="E61" s="12" t="s">
        <v>66</v>
      </c>
      <c r="F61" s="11" t="s">
        <v>475</v>
      </c>
      <c r="G61" s="11" t="s">
        <v>253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f t="shared" si="0"/>
        <v>0</v>
      </c>
      <c r="N61" s="20"/>
      <c r="O61" s="20"/>
      <c r="P61" s="20"/>
    </row>
    <row r="62" spans="2:16" ht="12.75" hidden="1">
      <c r="B62" s="22"/>
      <c r="C62" s="11" t="s">
        <v>19</v>
      </c>
      <c r="D62" s="11" t="s">
        <v>60</v>
      </c>
      <c r="E62" s="12" t="s">
        <v>66</v>
      </c>
      <c r="F62" s="11" t="s">
        <v>749</v>
      </c>
      <c r="G62" s="11"/>
      <c r="H62" s="13">
        <f aca="true" t="shared" si="6" ref="H62:L63">H63</f>
        <v>0</v>
      </c>
      <c r="I62" s="13">
        <f t="shared" si="6"/>
        <v>0</v>
      </c>
      <c r="J62" s="13">
        <f t="shared" si="6"/>
        <v>0</v>
      </c>
      <c r="K62" s="13">
        <f t="shared" si="6"/>
        <v>0</v>
      </c>
      <c r="L62" s="13">
        <f t="shared" si="6"/>
        <v>0</v>
      </c>
      <c r="M62" s="13">
        <f t="shared" si="0"/>
        <v>0</v>
      </c>
      <c r="N62" s="20"/>
      <c r="O62" s="20"/>
      <c r="P62" s="20"/>
    </row>
    <row r="63" spans="2:16" ht="12.75" hidden="1">
      <c r="B63" s="22"/>
      <c r="C63" s="11" t="s">
        <v>19</v>
      </c>
      <c r="D63" s="11" t="s">
        <v>60</v>
      </c>
      <c r="E63" s="12" t="s">
        <v>66</v>
      </c>
      <c r="F63" s="11" t="s">
        <v>750</v>
      </c>
      <c r="G63" s="11"/>
      <c r="H63" s="13">
        <f t="shared" si="6"/>
        <v>0</v>
      </c>
      <c r="I63" s="13">
        <f t="shared" si="6"/>
        <v>0</v>
      </c>
      <c r="J63" s="13">
        <f t="shared" si="6"/>
        <v>0</v>
      </c>
      <c r="K63" s="13">
        <f t="shared" si="6"/>
        <v>0</v>
      </c>
      <c r="L63" s="13">
        <f t="shared" si="6"/>
        <v>0</v>
      </c>
      <c r="M63" s="13">
        <f t="shared" si="0"/>
        <v>0</v>
      </c>
      <c r="N63" s="20"/>
      <c r="O63" s="20"/>
      <c r="P63" s="20"/>
    </row>
    <row r="64" spans="2:16" ht="12.75" hidden="1">
      <c r="B64" s="22"/>
      <c r="C64" s="11" t="s">
        <v>19</v>
      </c>
      <c r="D64" s="11" t="s">
        <v>60</v>
      </c>
      <c r="E64" s="12" t="s">
        <v>66</v>
      </c>
      <c r="F64" s="11" t="s">
        <v>750</v>
      </c>
      <c r="G64" s="11" t="s">
        <v>253</v>
      </c>
      <c r="H64" s="13"/>
      <c r="I64" s="13"/>
      <c r="J64" s="13"/>
      <c r="K64" s="13"/>
      <c r="L64" s="13"/>
      <c r="M64" s="13">
        <f t="shared" si="0"/>
        <v>0</v>
      </c>
      <c r="N64" s="20"/>
      <c r="O64" s="20"/>
      <c r="P64" s="20"/>
    </row>
    <row r="65" spans="2:16" ht="39" hidden="1">
      <c r="B65" s="32" t="s">
        <v>558</v>
      </c>
      <c r="C65" s="11" t="s">
        <v>19</v>
      </c>
      <c r="D65" s="11" t="s">
        <v>60</v>
      </c>
      <c r="E65" s="12" t="s">
        <v>66</v>
      </c>
      <c r="F65" s="11" t="s">
        <v>479</v>
      </c>
      <c r="G65" s="11"/>
      <c r="H65" s="13">
        <f aca="true" t="shared" si="7" ref="H65:J68">H66</f>
        <v>0</v>
      </c>
      <c r="I65" s="13">
        <f t="shared" si="7"/>
        <v>0</v>
      </c>
      <c r="J65" s="13">
        <f t="shared" si="7"/>
        <v>0</v>
      </c>
      <c r="K65" s="13">
        <f aca="true" t="shared" si="8" ref="K65:L68">K66</f>
        <v>0</v>
      </c>
      <c r="L65" s="13">
        <f t="shared" si="8"/>
        <v>0</v>
      </c>
      <c r="M65" s="13">
        <f t="shared" si="0"/>
        <v>0</v>
      </c>
      <c r="N65" s="20"/>
      <c r="O65" s="20"/>
      <c r="P65" s="20"/>
    </row>
    <row r="66" spans="2:16" ht="12.75" hidden="1">
      <c r="B66" s="32" t="s">
        <v>559</v>
      </c>
      <c r="C66" s="11" t="s">
        <v>19</v>
      </c>
      <c r="D66" s="11" t="s">
        <v>60</v>
      </c>
      <c r="E66" s="12" t="s">
        <v>66</v>
      </c>
      <c r="F66" s="11" t="s">
        <v>478</v>
      </c>
      <c r="G66" s="11"/>
      <c r="H66" s="13">
        <f t="shared" si="7"/>
        <v>0</v>
      </c>
      <c r="I66" s="13">
        <f t="shared" si="7"/>
        <v>0</v>
      </c>
      <c r="J66" s="13">
        <f t="shared" si="7"/>
        <v>0</v>
      </c>
      <c r="K66" s="13">
        <f t="shared" si="8"/>
        <v>0</v>
      </c>
      <c r="L66" s="13">
        <f t="shared" si="8"/>
        <v>0</v>
      </c>
      <c r="M66" s="13">
        <f t="shared" si="0"/>
        <v>0</v>
      </c>
      <c r="N66" s="20"/>
      <c r="O66" s="20"/>
      <c r="P66" s="20"/>
    </row>
    <row r="67" spans="2:16" ht="12.75" hidden="1">
      <c r="B67" s="32" t="s">
        <v>560</v>
      </c>
      <c r="C67" s="11" t="s">
        <v>19</v>
      </c>
      <c r="D67" s="11" t="s">
        <v>60</v>
      </c>
      <c r="E67" s="12" t="s">
        <v>66</v>
      </c>
      <c r="F67" s="11" t="s">
        <v>127</v>
      </c>
      <c r="G67" s="11"/>
      <c r="H67" s="13">
        <f t="shared" si="7"/>
        <v>0</v>
      </c>
      <c r="I67" s="13">
        <f t="shared" si="7"/>
        <v>0</v>
      </c>
      <c r="J67" s="13">
        <f t="shared" si="7"/>
        <v>0</v>
      </c>
      <c r="K67" s="13">
        <f t="shared" si="8"/>
        <v>0</v>
      </c>
      <c r="L67" s="13">
        <f t="shared" si="8"/>
        <v>0</v>
      </c>
      <c r="M67" s="13">
        <f t="shared" si="0"/>
        <v>0</v>
      </c>
      <c r="N67" s="20"/>
      <c r="O67" s="20"/>
      <c r="P67" s="20"/>
    </row>
    <row r="68" spans="2:16" ht="39" hidden="1">
      <c r="B68" s="32" t="s">
        <v>198</v>
      </c>
      <c r="C68" s="11" t="s">
        <v>19</v>
      </c>
      <c r="D68" s="11" t="s">
        <v>60</v>
      </c>
      <c r="E68" s="12" t="s">
        <v>66</v>
      </c>
      <c r="F68" s="11" t="s">
        <v>477</v>
      </c>
      <c r="G68" s="11"/>
      <c r="H68" s="13">
        <f t="shared" si="7"/>
        <v>0</v>
      </c>
      <c r="I68" s="13">
        <f t="shared" si="7"/>
        <v>0</v>
      </c>
      <c r="J68" s="13">
        <f t="shared" si="7"/>
        <v>0</v>
      </c>
      <c r="K68" s="13">
        <f t="shared" si="8"/>
        <v>0</v>
      </c>
      <c r="L68" s="13">
        <f t="shared" si="8"/>
        <v>0</v>
      </c>
      <c r="M68" s="13">
        <f t="shared" si="0"/>
        <v>0</v>
      </c>
      <c r="N68" s="20"/>
      <c r="O68" s="20"/>
      <c r="P68" s="20"/>
    </row>
    <row r="69" spans="2:16" ht="12.75" hidden="1">
      <c r="B69" s="22" t="s">
        <v>144</v>
      </c>
      <c r="C69" s="11" t="s">
        <v>19</v>
      </c>
      <c r="D69" s="11" t="s">
        <v>60</v>
      </c>
      <c r="E69" s="12" t="s">
        <v>66</v>
      </c>
      <c r="F69" s="11" t="s">
        <v>477</v>
      </c>
      <c r="G69" s="11" t="s">
        <v>266</v>
      </c>
      <c r="H69" s="13">
        <v>0</v>
      </c>
      <c r="I69" s="13">
        <v>0</v>
      </c>
      <c r="J69" s="13">
        <f>H69+I69</f>
        <v>0</v>
      </c>
      <c r="K69" s="13">
        <v>0</v>
      </c>
      <c r="L69" s="13">
        <v>0</v>
      </c>
      <c r="M69" s="13">
        <f t="shared" si="0"/>
        <v>0</v>
      </c>
      <c r="N69" s="20"/>
      <c r="O69" s="20"/>
      <c r="P69" s="20"/>
    </row>
    <row r="70" spans="2:16" ht="26.25" hidden="1">
      <c r="B70" s="32" t="s">
        <v>196</v>
      </c>
      <c r="C70" s="11" t="s">
        <v>19</v>
      </c>
      <c r="D70" s="11" t="s">
        <v>60</v>
      </c>
      <c r="E70" s="12" t="s">
        <v>66</v>
      </c>
      <c r="F70" s="12" t="s">
        <v>78</v>
      </c>
      <c r="G70" s="11"/>
      <c r="H70" s="13">
        <f>H71</f>
        <v>0</v>
      </c>
      <c r="I70" s="13">
        <f>I71</f>
        <v>0</v>
      </c>
      <c r="J70" s="13">
        <f>J71</f>
        <v>0</v>
      </c>
      <c r="K70" s="13">
        <f>K71</f>
        <v>0</v>
      </c>
      <c r="L70" s="13">
        <f>L71</f>
        <v>0</v>
      </c>
      <c r="M70" s="13">
        <f t="shared" si="0"/>
        <v>0</v>
      </c>
      <c r="N70" s="20"/>
      <c r="O70" s="20"/>
      <c r="P70" s="20"/>
    </row>
    <row r="71" spans="2:16" ht="12.75" hidden="1">
      <c r="B71" s="32" t="s">
        <v>197</v>
      </c>
      <c r="C71" s="11" t="s">
        <v>19</v>
      </c>
      <c r="D71" s="11" t="s">
        <v>60</v>
      </c>
      <c r="E71" s="12" t="s">
        <v>66</v>
      </c>
      <c r="F71" s="12" t="s">
        <v>79</v>
      </c>
      <c r="G71" s="11"/>
      <c r="H71" s="13">
        <f>H72+H73</f>
        <v>0</v>
      </c>
      <c r="I71" s="13">
        <f>I72+I73</f>
        <v>0</v>
      </c>
      <c r="J71" s="13">
        <f>J72+J73</f>
        <v>0</v>
      </c>
      <c r="K71" s="13">
        <f>K72+K73</f>
        <v>0</v>
      </c>
      <c r="L71" s="13">
        <f>L72+L73</f>
        <v>0</v>
      </c>
      <c r="M71" s="13">
        <f t="shared" si="0"/>
        <v>0</v>
      </c>
      <c r="N71" s="20"/>
      <c r="O71" s="20"/>
      <c r="P71" s="20"/>
    </row>
    <row r="72" spans="2:16" ht="52.5" hidden="1">
      <c r="B72" s="32" t="s">
        <v>138</v>
      </c>
      <c r="C72" s="11" t="s">
        <v>19</v>
      </c>
      <c r="D72" s="11" t="s">
        <v>60</v>
      </c>
      <c r="E72" s="12" t="s">
        <v>66</v>
      </c>
      <c r="F72" s="12" t="s">
        <v>79</v>
      </c>
      <c r="G72" s="11">
        <v>100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f t="shared" si="0"/>
        <v>0</v>
      </c>
      <c r="N72" s="20"/>
      <c r="O72" s="20"/>
      <c r="P72" s="20"/>
    </row>
    <row r="73" spans="2:16" ht="26.25" hidden="1">
      <c r="B73" s="32" t="s">
        <v>139</v>
      </c>
      <c r="C73" s="11" t="s">
        <v>19</v>
      </c>
      <c r="D73" s="11" t="s">
        <v>60</v>
      </c>
      <c r="E73" s="12" t="s">
        <v>66</v>
      </c>
      <c r="F73" s="12" t="s">
        <v>79</v>
      </c>
      <c r="G73" s="11">
        <v>200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f t="shared" si="0"/>
        <v>0</v>
      </c>
      <c r="N73" s="20"/>
      <c r="O73" s="20"/>
      <c r="P73" s="20"/>
    </row>
    <row r="74" spans="2:16" ht="26.25">
      <c r="B74" s="32" t="s">
        <v>643</v>
      </c>
      <c r="C74" s="11" t="s">
        <v>19</v>
      </c>
      <c r="D74" s="11" t="s">
        <v>60</v>
      </c>
      <c r="E74" s="12" t="s">
        <v>66</v>
      </c>
      <c r="F74" s="12" t="s">
        <v>347</v>
      </c>
      <c r="G74" s="11"/>
      <c r="H74" s="13">
        <f>H75+H81</f>
        <v>2539300</v>
      </c>
      <c r="I74" s="13">
        <f>I75+I81</f>
        <v>0</v>
      </c>
      <c r="J74" s="13">
        <f>J75+J81</f>
        <v>2539300</v>
      </c>
      <c r="K74" s="13">
        <f>K75+K81</f>
        <v>2539300</v>
      </c>
      <c r="L74" s="13">
        <f>L75+L81</f>
        <v>0</v>
      </c>
      <c r="M74" s="13">
        <f t="shared" si="0"/>
        <v>2539300</v>
      </c>
      <c r="N74" s="20"/>
      <c r="O74" s="20"/>
      <c r="P74" s="20"/>
    </row>
    <row r="75" spans="2:16" ht="26.25" hidden="1">
      <c r="B75" s="32" t="s">
        <v>212</v>
      </c>
      <c r="C75" s="11" t="s">
        <v>19</v>
      </c>
      <c r="D75" s="11" t="s">
        <v>60</v>
      </c>
      <c r="E75" s="12" t="s">
        <v>66</v>
      </c>
      <c r="F75" s="12" t="s">
        <v>119</v>
      </c>
      <c r="G75" s="11"/>
      <c r="H75" s="13">
        <f>H76+H78</f>
        <v>0</v>
      </c>
      <c r="I75" s="13">
        <f>I76+I78</f>
        <v>0</v>
      </c>
      <c r="J75" s="13">
        <f>J76+J78</f>
        <v>0</v>
      </c>
      <c r="K75" s="13">
        <f>K76+K78</f>
        <v>0</v>
      </c>
      <c r="L75" s="13">
        <f>L76+L78</f>
        <v>0</v>
      </c>
      <c r="M75" s="13">
        <f t="shared" si="0"/>
        <v>0</v>
      </c>
      <c r="N75" s="20"/>
      <c r="O75" s="20"/>
      <c r="P75" s="20"/>
    </row>
    <row r="76" spans="2:16" ht="26.25" hidden="1">
      <c r="B76" s="32" t="s">
        <v>213</v>
      </c>
      <c r="C76" s="11" t="s">
        <v>19</v>
      </c>
      <c r="D76" s="11" t="s">
        <v>60</v>
      </c>
      <c r="E76" s="12" t="s">
        <v>66</v>
      </c>
      <c r="F76" s="12" t="s">
        <v>81</v>
      </c>
      <c r="G76" s="11"/>
      <c r="H76" s="13">
        <f>H77</f>
        <v>0</v>
      </c>
      <c r="I76" s="13">
        <f>I77</f>
        <v>0</v>
      </c>
      <c r="J76" s="13">
        <f>J77</f>
        <v>0</v>
      </c>
      <c r="K76" s="13">
        <f>K77</f>
        <v>0</v>
      </c>
      <c r="L76" s="13">
        <f>L77</f>
        <v>0</v>
      </c>
      <c r="M76" s="13">
        <f t="shared" si="0"/>
        <v>0</v>
      </c>
      <c r="N76" s="20"/>
      <c r="O76" s="20"/>
      <c r="P76" s="20"/>
    </row>
    <row r="77" spans="2:16" ht="26.25" hidden="1">
      <c r="B77" s="32" t="s">
        <v>139</v>
      </c>
      <c r="C77" s="11" t="s">
        <v>19</v>
      </c>
      <c r="D77" s="11" t="s">
        <v>60</v>
      </c>
      <c r="E77" s="12" t="s">
        <v>66</v>
      </c>
      <c r="F77" s="12" t="s">
        <v>81</v>
      </c>
      <c r="G77" s="11">
        <v>200</v>
      </c>
      <c r="H77" s="13">
        <v>0</v>
      </c>
      <c r="I77" s="13">
        <v>0</v>
      </c>
      <c r="J77" s="13">
        <v>0</v>
      </c>
      <c r="K77" s="13"/>
      <c r="L77" s="13"/>
      <c r="M77" s="13">
        <f t="shared" si="0"/>
        <v>0</v>
      </c>
      <c r="N77" s="20"/>
      <c r="O77" s="20"/>
      <c r="P77" s="20"/>
    </row>
    <row r="78" spans="2:16" ht="12.75" hidden="1">
      <c r="B78" s="32" t="s">
        <v>293</v>
      </c>
      <c r="C78" s="11" t="s">
        <v>19</v>
      </c>
      <c r="D78" s="11" t="s">
        <v>60</v>
      </c>
      <c r="E78" s="12" t="s">
        <v>66</v>
      </c>
      <c r="F78" s="12" t="s">
        <v>294</v>
      </c>
      <c r="G78" s="11"/>
      <c r="H78" s="13">
        <f>H79+H80</f>
        <v>0</v>
      </c>
      <c r="I78" s="13">
        <f>I79+I80</f>
        <v>0</v>
      </c>
      <c r="J78" s="13">
        <f>J79+J80</f>
        <v>0</v>
      </c>
      <c r="K78" s="13">
        <f>K79+K80</f>
        <v>0</v>
      </c>
      <c r="L78" s="13">
        <f>L79+L80</f>
        <v>0</v>
      </c>
      <c r="M78" s="13">
        <f t="shared" si="0"/>
        <v>0</v>
      </c>
      <c r="N78" s="20"/>
      <c r="O78" s="20"/>
      <c r="P78" s="20"/>
    </row>
    <row r="79" spans="2:16" ht="26.25" hidden="1">
      <c r="B79" s="32" t="s">
        <v>139</v>
      </c>
      <c r="C79" s="11" t="s">
        <v>19</v>
      </c>
      <c r="D79" s="11" t="s">
        <v>60</v>
      </c>
      <c r="E79" s="12" t="s">
        <v>66</v>
      </c>
      <c r="F79" s="12" t="s">
        <v>294</v>
      </c>
      <c r="G79" s="11" t="s">
        <v>253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f t="shared" si="0"/>
        <v>0</v>
      </c>
      <c r="N79" s="20"/>
      <c r="O79" s="20"/>
      <c r="P79" s="20"/>
    </row>
    <row r="80" spans="2:16" ht="12.75" hidden="1">
      <c r="B80" s="32" t="s">
        <v>142</v>
      </c>
      <c r="C80" s="11" t="s">
        <v>19</v>
      </c>
      <c r="D80" s="11" t="s">
        <v>60</v>
      </c>
      <c r="E80" s="12" t="s">
        <v>66</v>
      </c>
      <c r="F80" s="12" t="s">
        <v>294</v>
      </c>
      <c r="G80" s="11" t="s">
        <v>250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f t="shared" si="0"/>
        <v>0</v>
      </c>
      <c r="N80" s="20"/>
      <c r="O80" s="20"/>
      <c r="P80" s="20"/>
    </row>
    <row r="81" spans="2:16" ht="52.5">
      <c r="B81" s="32" t="s">
        <v>718</v>
      </c>
      <c r="C81" s="11" t="s">
        <v>19</v>
      </c>
      <c r="D81" s="11" t="s">
        <v>60</v>
      </c>
      <c r="E81" s="12" t="s">
        <v>66</v>
      </c>
      <c r="F81" s="11" t="s">
        <v>331</v>
      </c>
      <c r="G81" s="11"/>
      <c r="H81" s="13">
        <f aca="true" t="shared" si="9" ref="H81:L83">H82</f>
        <v>2539300</v>
      </c>
      <c r="I81" s="13">
        <f t="shared" si="9"/>
        <v>0</v>
      </c>
      <c r="J81" s="13">
        <f t="shared" si="9"/>
        <v>2539300</v>
      </c>
      <c r="K81" s="13">
        <f t="shared" si="9"/>
        <v>2539300</v>
      </c>
      <c r="L81" s="13">
        <f t="shared" si="9"/>
        <v>0</v>
      </c>
      <c r="M81" s="13">
        <f t="shared" si="0"/>
        <v>2539300</v>
      </c>
      <c r="N81" s="20"/>
      <c r="O81" s="20"/>
      <c r="P81" s="20"/>
    </row>
    <row r="82" spans="2:16" ht="26.25">
      <c r="B82" s="32" t="s">
        <v>716</v>
      </c>
      <c r="C82" s="11" t="s">
        <v>19</v>
      </c>
      <c r="D82" s="11" t="s">
        <v>60</v>
      </c>
      <c r="E82" s="11" t="s">
        <v>66</v>
      </c>
      <c r="F82" s="11" t="s">
        <v>715</v>
      </c>
      <c r="G82" s="11"/>
      <c r="H82" s="13">
        <f t="shared" si="9"/>
        <v>2539300</v>
      </c>
      <c r="I82" s="13">
        <f t="shared" si="9"/>
        <v>0</v>
      </c>
      <c r="J82" s="13">
        <f t="shared" si="9"/>
        <v>2539300</v>
      </c>
      <c r="K82" s="13">
        <f t="shared" si="9"/>
        <v>2539300</v>
      </c>
      <c r="L82" s="13">
        <f t="shared" si="9"/>
        <v>0</v>
      </c>
      <c r="M82" s="13">
        <f t="shared" si="0"/>
        <v>2539300</v>
      </c>
      <c r="N82" s="20"/>
      <c r="O82" s="20"/>
      <c r="P82" s="20"/>
    </row>
    <row r="83" spans="2:16" ht="26.25">
      <c r="B83" s="32" t="s">
        <v>717</v>
      </c>
      <c r="C83" s="11" t="s">
        <v>19</v>
      </c>
      <c r="D83" s="11" t="s">
        <v>60</v>
      </c>
      <c r="E83" s="11" t="s">
        <v>66</v>
      </c>
      <c r="F83" s="11" t="s">
        <v>714</v>
      </c>
      <c r="G83" s="11"/>
      <c r="H83" s="13">
        <f t="shared" si="9"/>
        <v>2539300</v>
      </c>
      <c r="I83" s="13">
        <f t="shared" si="9"/>
        <v>0</v>
      </c>
      <c r="J83" s="13">
        <f t="shared" si="9"/>
        <v>2539300</v>
      </c>
      <c r="K83" s="13">
        <f t="shared" si="9"/>
        <v>2539300</v>
      </c>
      <c r="L83" s="13">
        <f t="shared" si="9"/>
        <v>0</v>
      </c>
      <c r="M83" s="13">
        <f aca="true" t="shared" si="10" ref="M83:M146">K83+L83</f>
        <v>2539300</v>
      </c>
      <c r="N83" s="20"/>
      <c r="O83" s="20"/>
      <c r="P83" s="20"/>
    </row>
    <row r="84" spans="2:16" ht="52.5">
      <c r="B84" s="32" t="s">
        <v>138</v>
      </c>
      <c r="C84" s="11" t="s">
        <v>19</v>
      </c>
      <c r="D84" s="11" t="s">
        <v>60</v>
      </c>
      <c r="E84" s="11" t="s">
        <v>66</v>
      </c>
      <c r="F84" s="11" t="s">
        <v>714</v>
      </c>
      <c r="G84" s="11" t="s">
        <v>116</v>
      </c>
      <c r="H84" s="13">
        <v>2539300</v>
      </c>
      <c r="I84" s="13">
        <v>0</v>
      </c>
      <c r="J84" s="13">
        <f>H84+I84</f>
        <v>2539300</v>
      </c>
      <c r="K84" s="13">
        <v>2539300</v>
      </c>
      <c r="L84" s="13">
        <v>0</v>
      </c>
      <c r="M84" s="13">
        <f t="shared" si="10"/>
        <v>2539300</v>
      </c>
      <c r="N84" s="20"/>
      <c r="O84" s="20"/>
      <c r="P84" s="20"/>
    </row>
    <row r="85" spans="2:16" ht="26.25">
      <c r="B85" s="32" t="s">
        <v>404</v>
      </c>
      <c r="C85" s="11" t="s">
        <v>19</v>
      </c>
      <c r="D85" s="11" t="s">
        <v>60</v>
      </c>
      <c r="E85" s="12" t="s">
        <v>66</v>
      </c>
      <c r="F85" s="12" t="s">
        <v>348</v>
      </c>
      <c r="G85" s="11"/>
      <c r="H85" s="13">
        <f>H86</f>
        <v>17818261</v>
      </c>
      <c r="I85" s="13">
        <f>I86</f>
        <v>0</v>
      </c>
      <c r="J85" s="13">
        <f>J86</f>
        <v>17818261</v>
      </c>
      <c r="K85" s="13">
        <f>K86</f>
        <v>17818261</v>
      </c>
      <c r="L85" s="13">
        <f>L86</f>
        <v>0</v>
      </c>
      <c r="M85" s="13">
        <f t="shared" si="10"/>
        <v>17818261</v>
      </c>
      <c r="N85" s="20"/>
      <c r="O85" s="20"/>
      <c r="P85" s="20"/>
    </row>
    <row r="86" spans="2:16" ht="52.5">
      <c r="B86" s="32" t="s">
        <v>594</v>
      </c>
      <c r="C86" s="11" t="s">
        <v>19</v>
      </c>
      <c r="D86" s="11" t="s">
        <v>60</v>
      </c>
      <c r="E86" s="12" t="s">
        <v>66</v>
      </c>
      <c r="F86" s="12" t="s">
        <v>330</v>
      </c>
      <c r="G86" s="11"/>
      <c r="H86" s="13">
        <f>H88</f>
        <v>17818261</v>
      </c>
      <c r="I86" s="13">
        <f>I88</f>
        <v>0</v>
      </c>
      <c r="J86" s="13">
        <f>J88</f>
        <v>17818261</v>
      </c>
      <c r="K86" s="13">
        <f>K88</f>
        <v>17818261</v>
      </c>
      <c r="L86" s="13">
        <f>L88</f>
        <v>0</v>
      </c>
      <c r="M86" s="13">
        <f t="shared" si="10"/>
        <v>17818261</v>
      </c>
      <c r="N86" s="20"/>
      <c r="O86" s="20"/>
      <c r="P86" s="20"/>
    </row>
    <row r="87" spans="2:16" ht="26.25">
      <c r="B87" s="32" t="s">
        <v>405</v>
      </c>
      <c r="C87" s="11" t="s">
        <v>19</v>
      </c>
      <c r="D87" s="11" t="s">
        <v>60</v>
      </c>
      <c r="E87" s="12" t="s">
        <v>66</v>
      </c>
      <c r="F87" s="12" t="s">
        <v>388</v>
      </c>
      <c r="G87" s="11"/>
      <c r="H87" s="13">
        <f>H88</f>
        <v>17818261</v>
      </c>
      <c r="I87" s="13">
        <f>I88</f>
        <v>0</v>
      </c>
      <c r="J87" s="13">
        <f>J88</f>
        <v>17818261</v>
      </c>
      <c r="K87" s="13">
        <f>K88</f>
        <v>17818261</v>
      </c>
      <c r="L87" s="13">
        <f>L88</f>
        <v>0</v>
      </c>
      <c r="M87" s="13">
        <f t="shared" si="10"/>
        <v>17818261</v>
      </c>
      <c r="N87" s="20"/>
      <c r="O87" s="20"/>
      <c r="P87" s="20"/>
    </row>
    <row r="88" spans="2:16" ht="26.25">
      <c r="B88" s="32" t="s">
        <v>406</v>
      </c>
      <c r="C88" s="11" t="s">
        <v>19</v>
      </c>
      <c r="D88" s="11" t="s">
        <v>60</v>
      </c>
      <c r="E88" s="12" t="s">
        <v>66</v>
      </c>
      <c r="F88" s="12" t="s">
        <v>476</v>
      </c>
      <c r="G88" s="11"/>
      <c r="H88" s="13">
        <f>H89+H90+H91</f>
        <v>17818261</v>
      </c>
      <c r="I88" s="13">
        <f>I89+I90+I91</f>
        <v>0</v>
      </c>
      <c r="J88" s="13">
        <f>J89+J90+J91</f>
        <v>17818261</v>
      </c>
      <c r="K88" s="13">
        <f>K89+K90+K91</f>
        <v>17818261</v>
      </c>
      <c r="L88" s="13">
        <f>L89+L90+L91</f>
        <v>0</v>
      </c>
      <c r="M88" s="13">
        <f t="shared" si="10"/>
        <v>17818261</v>
      </c>
      <c r="N88" s="20"/>
      <c r="O88" s="20"/>
      <c r="P88" s="20"/>
    </row>
    <row r="89" spans="2:16" ht="52.5">
      <c r="B89" s="32" t="s">
        <v>138</v>
      </c>
      <c r="C89" s="11" t="s">
        <v>19</v>
      </c>
      <c r="D89" s="11" t="s">
        <v>60</v>
      </c>
      <c r="E89" s="12" t="s">
        <v>66</v>
      </c>
      <c r="F89" s="12" t="s">
        <v>476</v>
      </c>
      <c r="G89" s="11" t="s">
        <v>116</v>
      </c>
      <c r="H89" s="13">
        <v>15185100</v>
      </c>
      <c r="I89" s="13">
        <v>0</v>
      </c>
      <c r="J89" s="13">
        <f>H89+I89</f>
        <v>15185100</v>
      </c>
      <c r="K89" s="13">
        <v>15185100</v>
      </c>
      <c r="L89" s="13">
        <v>0</v>
      </c>
      <c r="M89" s="13">
        <f t="shared" si="10"/>
        <v>15185100</v>
      </c>
      <c r="N89" s="20"/>
      <c r="O89" s="20"/>
      <c r="P89" s="20"/>
    </row>
    <row r="90" spans="2:16" ht="26.25">
      <c r="B90" s="32" t="s">
        <v>139</v>
      </c>
      <c r="C90" s="11" t="s">
        <v>19</v>
      </c>
      <c r="D90" s="11" t="s">
        <v>60</v>
      </c>
      <c r="E90" s="12" t="s">
        <v>66</v>
      </c>
      <c r="F90" s="12" t="s">
        <v>476</v>
      </c>
      <c r="G90" s="11" t="s">
        <v>253</v>
      </c>
      <c r="H90" s="13">
        <v>2467661</v>
      </c>
      <c r="I90" s="13">
        <v>0</v>
      </c>
      <c r="J90" s="13">
        <f>H90+I90</f>
        <v>2467661</v>
      </c>
      <c r="K90" s="13">
        <v>2467661</v>
      </c>
      <c r="L90" s="13">
        <v>0</v>
      </c>
      <c r="M90" s="13">
        <f t="shared" si="10"/>
        <v>2467661</v>
      </c>
      <c r="N90" s="20"/>
      <c r="O90" s="20"/>
      <c r="P90" s="20"/>
    </row>
    <row r="91" spans="2:16" ht="12.75">
      <c r="B91" s="22" t="s">
        <v>142</v>
      </c>
      <c r="C91" s="11" t="s">
        <v>19</v>
      </c>
      <c r="D91" s="11" t="s">
        <v>60</v>
      </c>
      <c r="E91" s="12" t="s">
        <v>66</v>
      </c>
      <c r="F91" s="12" t="s">
        <v>476</v>
      </c>
      <c r="G91" s="11" t="s">
        <v>250</v>
      </c>
      <c r="H91" s="13">
        <v>165500</v>
      </c>
      <c r="I91" s="13">
        <v>0</v>
      </c>
      <c r="J91" s="13">
        <f>H91+I91</f>
        <v>165500</v>
      </c>
      <c r="K91" s="13">
        <v>165500</v>
      </c>
      <c r="L91" s="13">
        <v>0</v>
      </c>
      <c r="M91" s="13">
        <f t="shared" si="10"/>
        <v>165500</v>
      </c>
      <c r="N91" s="20"/>
      <c r="O91" s="20"/>
      <c r="P91" s="20"/>
    </row>
    <row r="92" spans="2:16" ht="12.75">
      <c r="B92" s="32" t="s">
        <v>158</v>
      </c>
      <c r="C92" s="11" t="s">
        <v>19</v>
      </c>
      <c r="D92" s="11" t="s">
        <v>60</v>
      </c>
      <c r="E92" s="12" t="s">
        <v>66</v>
      </c>
      <c r="F92" s="12" t="s">
        <v>147</v>
      </c>
      <c r="G92" s="11"/>
      <c r="H92" s="13">
        <f>H93+H99+H101+H96+H104</f>
        <v>1390120</v>
      </c>
      <c r="I92" s="13">
        <f>I93+I99+I101+I96+I104</f>
        <v>0</v>
      </c>
      <c r="J92" s="13">
        <f>J93+J99+J101+J96+J104</f>
        <v>1390120</v>
      </c>
      <c r="K92" s="13">
        <f>K93+K99+K101+K96+K104</f>
        <v>1390120</v>
      </c>
      <c r="L92" s="13">
        <f>L93+L99+L101+L96+L106</f>
        <v>0</v>
      </c>
      <c r="M92" s="13">
        <f t="shared" si="10"/>
        <v>1390120</v>
      </c>
      <c r="N92" s="20"/>
      <c r="O92" s="20"/>
      <c r="P92" s="20"/>
    </row>
    <row r="93" spans="2:16" ht="26.25" hidden="1">
      <c r="B93" s="32" t="s">
        <v>227</v>
      </c>
      <c r="C93" s="11" t="s">
        <v>19</v>
      </c>
      <c r="D93" s="11" t="s">
        <v>60</v>
      </c>
      <c r="E93" s="12" t="s">
        <v>66</v>
      </c>
      <c r="F93" s="12" t="s">
        <v>82</v>
      </c>
      <c r="G93" s="11"/>
      <c r="H93" s="13">
        <f>H95+H94</f>
        <v>0</v>
      </c>
      <c r="I93" s="13">
        <f>I95+I94</f>
        <v>0</v>
      </c>
      <c r="J93" s="13">
        <f>J95+J94</f>
        <v>0</v>
      </c>
      <c r="K93" s="13">
        <f>K95+K94</f>
        <v>0</v>
      </c>
      <c r="L93" s="13">
        <f>L95+L94</f>
        <v>0</v>
      </c>
      <c r="M93" s="13">
        <f t="shared" si="10"/>
        <v>0</v>
      </c>
      <c r="N93" s="20"/>
      <c r="O93" s="20"/>
      <c r="P93" s="20"/>
    </row>
    <row r="94" spans="2:16" ht="52.5" hidden="1">
      <c r="B94" s="32" t="s">
        <v>138</v>
      </c>
      <c r="C94" s="11" t="s">
        <v>19</v>
      </c>
      <c r="D94" s="11" t="s">
        <v>60</v>
      </c>
      <c r="E94" s="12" t="s">
        <v>66</v>
      </c>
      <c r="F94" s="12" t="s">
        <v>82</v>
      </c>
      <c r="G94" s="11" t="s">
        <v>116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f t="shared" si="10"/>
        <v>0</v>
      </c>
      <c r="N94" s="20"/>
      <c r="O94" s="20"/>
      <c r="P94" s="20"/>
    </row>
    <row r="95" spans="2:16" ht="26.25" hidden="1">
      <c r="B95" s="32" t="s">
        <v>139</v>
      </c>
      <c r="C95" s="11" t="s">
        <v>19</v>
      </c>
      <c r="D95" s="11" t="s">
        <v>60</v>
      </c>
      <c r="E95" s="12" t="s">
        <v>66</v>
      </c>
      <c r="F95" s="12" t="s">
        <v>82</v>
      </c>
      <c r="G95" s="11">
        <v>200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f t="shared" si="10"/>
        <v>0</v>
      </c>
      <c r="N95" s="20"/>
      <c r="O95" s="20"/>
      <c r="P95" s="20"/>
    </row>
    <row r="96" spans="2:16" ht="39">
      <c r="B96" s="32" t="s">
        <v>414</v>
      </c>
      <c r="C96" s="11" t="s">
        <v>19</v>
      </c>
      <c r="D96" s="11" t="s">
        <v>60</v>
      </c>
      <c r="E96" s="12" t="s">
        <v>66</v>
      </c>
      <c r="F96" s="12" t="s">
        <v>329</v>
      </c>
      <c r="G96" s="11"/>
      <c r="H96" s="13">
        <f>H97+H98</f>
        <v>782700</v>
      </c>
      <c r="I96" s="13">
        <f>I97+I98</f>
        <v>0</v>
      </c>
      <c r="J96" s="13">
        <f>J97+J98</f>
        <v>782700</v>
      </c>
      <c r="K96" s="13">
        <f>K97+K98</f>
        <v>782700</v>
      </c>
      <c r="L96" s="13">
        <f>L97+L98</f>
        <v>0</v>
      </c>
      <c r="M96" s="13">
        <f t="shared" si="10"/>
        <v>782700</v>
      </c>
      <c r="N96" s="20"/>
      <c r="O96" s="20"/>
      <c r="P96" s="20"/>
    </row>
    <row r="97" spans="2:16" ht="52.5">
      <c r="B97" s="32" t="s">
        <v>138</v>
      </c>
      <c r="C97" s="11" t="s">
        <v>19</v>
      </c>
      <c r="D97" s="11" t="s">
        <v>60</v>
      </c>
      <c r="E97" s="12" t="s">
        <v>66</v>
      </c>
      <c r="F97" s="12" t="s">
        <v>329</v>
      </c>
      <c r="G97" s="11" t="s">
        <v>116</v>
      </c>
      <c r="H97" s="13">
        <v>615270</v>
      </c>
      <c r="I97" s="13">
        <v>0</v>
      </c>
      <c r="J97" s="13">
        <f>H97+I97</f>
        <v>615270</v>
      </c>
      <c r="K97" s="13">
        <v>615270</v>
      </c>
      <c r="L97" s="13">
        <v>0</v>
      </c>
      <c r="M97" s="13">
        <f t="shared" si="10"/>
        <v>615270</v>
      </c>
      <c r="N97" s="20"/>
      <c r="O97" s="20"/>
      <c r="P97" s="20"/>
    </row>
    <row r="98" spans="2:16" ht="26.25">
      <c r="B98" s="32" t="s">
        <v>139</v>
      </c>
      <c r="C98" s="11" t="s">
        <v>19</v>
      </c>
      <c r="D98" s="11" t="s">
        <v>60</v>
      </c>
      <c r="E98" s="12" t="s">
        <v>66</v>
      </c>
      <c r="F98" s="12" t="s">
        <v>329</v>
      </c>
      <c r="G98" s="11" t="s">
        <v>253</v>
      </c>
      <c r="H98" s="13">
        <v>167430</v>
      </c>
      <c r="I98" s="13">
        <v>0</v>
      </c>
      <c r="J98" s="13">
        <f>H98+I98</f>
        <v>167430</v>
      </c>
      <c r="K98" s="13">
        <v>167430</v>
      </c>
      <c r="L98" s="13">
        <v>0</v>
      </c>
      <c r="M98" s="13">
        <f t="shared" si="10"/>
        <v>167430</v>
      </c>
      <c r="N98" s="20"/>
      <c r="O98" s="20"/>
      <c r="P98" s="20"/>
    </row>
    <row r="99" spans="2:16" ht="26.25">
      <c r="B99" s="32" t="s">
        <v>228</v>
      </c>
      <c r="C99" s="11" t="s">
        <v>19</v>
      </c>
      <c r="D99" s="11" t="s">
        <v>60</v>
      </c>
      <c r="E99" s="12" t="s">
        <v>66</v>
      </c>
      <c r="F99" s="12" t="s">
        <v>83</v>
      </c>
      <c r="G99" s="11"/>
      <c r="H99" s="13">
        <f>H100</f>
        <v>58700</v>
      </c>
      <c r="I99" s="13">
        <f>I100</f>
        <v>0</v>
      </c>
      <c r="J99" s="13">
        <f>J100</f>
        <v>58700</v>
      </c>
      <c r="K99" s="13">
        <f>K100</f>
        <v>58700</v>
      </c>
      <c r="L99" s="13">
        <f>L100</f>
        <v>0</v>
      </c>
      <c r="M99" s="13">
        <f t="shared" si="10"/>
        <v>58700</v>
      </c>
      <c r="N99" s="20"/>
      <c r="O99" s="20"/>
      <c r="P99" s="20"/>
    </row>
    <row r="100" spans="2:16" ht="26.25">
      <c r="B100" s="32" t="s">
        <v>139</v>
      </c>
      <c r="C100" s="11" t="s">
        <v>19</v>
      </c>
      <c r="D100" s="11" t="s">
        <v>60</v>
      </c>
      <c r="E100" s="12" t="s">
        <v>66</v>
      </c>
      <c r="F100" s="12" t="s">
        <v>83</v>
      </c>
      <c r="G100" s="11">
        <v>200</v>
      </c>
      <c r="H100" s="13">
        <v>58700</v>
      </c>
      <c r="I100" s="13">
        <v>0</v>
      </c>
      <c r="J100" s="13">
        <f>H100+I100</f>
        <v>58700</v>
      </c>
      <c r="K100" s="13">
        <v>58700</v>
      </c>
      <c r="L100" s="13">
        <v>0</v>
      </c>
      <c r="M100" s="13">
        <f t="shared" si="10"/>
        <v>58700</v>
      </c>
      <c r="N100" s="20"/>
      <c r="O100" s="20"/>
      <c r="P100" s="20"/>
    </row>
    <row r="101" spans="2:16" ht="52.5">
      <c r="B101" s="32" t="s">
        <v>229</v>
      </c>
      <c r="C101" s="11" t="s">
        <v>19</v>
      </c>
      <c r="D101" s="11" t="s">
        <v>60</v>
      </c>
      <c r="E101" s="12" t="s">
        <v>66</v>
      </c>
      <c r="F101" s="12" t="s">
        <v>84</v>
      </c>
      <c r="G101" s="11"/>
      <c r="H101" s="13">
        <f>H102+H103</f>
        <v>214500</v>
      </c>
      <c r="I101" s="13">
        <f>I102+I103</f>
        <v>0</v>
      </c>
      <c r="J101" s="13">
        <f>J102+J103</f>
        <v>214500</v>
      </c>
      <c r="K101" s="13">
        <f>K102+K103</f>
        <v>214500</v>
      </c>
      <c r="L101" s="13">
        <f>L102+L103</f>
        <v>0</v>
      </c>
      <c r="M101" s="13">
        <f t="shared" si="10"/>
        <v>214500</v>
      </c>
      <c r="N101" s="20"/>
      <c r="O101" s="20"/>
      <c r="P101" s="20"/>
    </row>
    <row r="102" spans="2:16" ht="52.5">
      <c r="B102" s="32" t="s">
        <v>138</v>
      </c>
      <c r="C102" s="11" t="s">
        <v>19</v>
      </c>
      <c r="D102" s="11" t="s">
        <v>60</v>
      </c>
      <c r="E102" s="12" t="s">
        <v>66</v>
      </c>
      <c r="F102" s="12" t="s">
        <v>84</v>
      </c>
      <c r="G102" s="11">
        <v>100</v>
      </c>
      <c r="H102" s="13">
        <v>214500</v>
      </c>
      <c r="I102" s="13">
        <v>0</v>
      </c>
      <c r="J102" s="13">
        <f>H102+I102</f>
        <v>214500</v>
      </c>
      <c r="K102" s="13">
        <v>214500</v>
      </c>
      <c r="L102" s="13">
        <v>0</v>
      </c>
      <c r="M102" s="13">
        <f t="shared" si="10"/>
        <v>214500</v>
      </c>
      <c r="N102" s="20"/>
      <c r="O102" s="20"/>
      <c r="P102" s="20"/>
    </row>
    <row r="103" spans="2:16" ht="26.25" hidden="1">
      <c r="B103" s="32" t="s">
        <v>139</v>
      </c>
      <c r="C103" s="11" t="s">
        <v>19</v>
      </c>
      <c r="D103" s="11" t="s">
        <v>60</v>
      </c>
      <c r="E103" s="12" t="s">
        <v>66</v>
      </c>
      <c r="F103" s="12" t="s">
        <v>84</v>
      </c>
      <c r="G103" s="11">
        <v>200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f t="shared" si="10"/>
        <v>0</v>
      </c>
      <c r="N103" s="20"/>
      <c r="O103" s="20"/>
      <c r="P103" s="20"/>
    </row>
    <row r="104" spans="2:16" ht="24">
      <c r="B104" s="22" t="s">
        <v>874</v>
      </c>
      <c r="C104" s="11" t="s">
        <v>19</v>
      </c>
      <c r="D104" s="11" t="s">
        <v>60</v>
      </c>
      <c r="E104" s="12" t="s">
        <v>66</v>
      </c>
      <c r="F104" s="12" t="s">
        <v>827</v>
      </c>
      <c r="G104" s="11"/>
      <c r="H104" s="13">
        <f aca="true" t="shared" si="11" ref="H104:L106">H105</f>
        <v>334220</v>
      </c>
      <c r="I104" s="13">
        <f t="shared" si="11"/>
        <v>0</v>
      </c>
      <c r="J104" s="13">
        <f t="shared" si="11"/>
        <v>334220</v>
      </c>
      <c r="K104" s="13">
        <f t="shared" si="11"/>
        <v>334220</v>
      </c>
      <c r="L104" s="13">
        <f t="shared" si="11"/>
        <v>0</v>
      </c>
      <c r="M104" s="13">
        <f t="shared" si="10"/>
        <v>334220</v>
      </c>
      <c r="N104" s="20"/>
      <c r="O104" s="20"/>
      <c r="P104" s="20"/>
    </row>
    <row r="105" spans="2:16" ht="24">
      <c r="B105" s="22" t="s">
        <v>159</v>
      </c>
      <c r="C105" s="11" t="s">
        <v>19</v>
      </c>
      <c r="D105" s="11" t="s">
        <v>60</v>
      </c>
      <c r="E105" s="12" t="s">
        <v>66</v>
      </c>
      <c r="F105" s="12" t="s">
        <v>876</v>
      </c>
      <c r="G105" s="11"/>
      <c r="H105" s="13">
        <f t="shared" si="11"/>
        <v>334220</v>
      </c>
      <c r="I105" s="13">
        <f t="shared" si="11"/>
        <v>0</v>
      </c>
      <c r="J105" s="13">
        <f t="shared" si="11"/>
        <v>334220</v>
      </c>
      <c r="K105" s="13">
        <f t="shared" si="11"/>
        <v>334220</v>
      </c>
      <c r="L105" s="13">
        <f t="shared" si="11"/>
        <v>0</v>
      </c>
      <c r="M105" s="13">
        <f t="shared" si="10"/>
        <v>334220</v>
      </c>
      <c r="N105" s="20"/>
      <c r="O105" s="20"/>
      <c r="P105" s="20"/>
    </row>
    <row r="106" spans="2:16" ht="24">
      <c r="B106" s="22" t="s">
        <v>164</v>
      </c>
      <c r="C106" s="11" t="s">
        <v>19</v>
      </c>
      <c r="D106" s="11" t="s">
        <v>60</v>
      </c>
      <c r="E106" s="12" t="s">
        <v>66</v>
      </c>
      <c r="F106" s="12" t="s">
        <v>473</v>
      </c>
      <c r="G106" s="11"/>
      <c r="H106" s="13">
        <f t="shared" si="11"/>
        <v>334220</v>
      </c>
      <c r="I106" s="13">
        <f t="shared" si="11"/>
        <v>0</v>
      </c>
      <c r="J106" s="13">
        <f t="shared" si="11"/>
        <v>334220</v>
      </c>
      <c r="K106" s="13">
        <f t="shared" si="11"/>
        <v>334220</v>
      </c>
      <c r="L106" s="13">
        <f>L107</f>
        <v>0</v>
      </c>
      <c r="M106" s="13">
        <f t="shared" si="10"/>
        <v>334220</v>
      </c>
      <c r="N106" s="20"/>
      <c r="O106" s="20"/>
      <c r="P106" s="20"/>
    </row>
    <row r="107" spans="2:16" ht="52.5">
      <c r="B107" s="32" t="s">
        <v>138</v>
      </c>
      <c r="C107" s="11" t="s">
        <v>19</v>
      </c>
      <c r="D107" s="11" t="s">
        <v>60</v>
      </c>
      <c r="E107" s="12" t="s">
        <v>66</v>
      </c>
      <c r="F107" s="12" t="s">
        <v>473</v>
      </c>
      <c r="G107" s="11" t="s">
        <v>116</v>
      </c>
      <c r="H107" s="13">
        <v>334220</v>
      </c>
      <c r="I107" s="13">
        <v>0</v>
      </c>
      <c r="J107" s="13">
        <f>H107+I107</f>
        <v>334220</v>
      </c>
      <c r="K107" s="13">
        <v>334220</v>
      </c>
      <c r="L107" s="13">
        <v>0</v>
      </c>
      <c r="M107" s="13">
        <f t="shared" si="10"/>
        <v>334220</v>
      </c>
      <c r="N107" s="20"/>
      <c r="O107" s="20"/>
      <c r="P107" s="20"/>
    </row>
    <row r="108" spans="2:16" ht="12.75">
      <c r="B108" s="32" t="s">
        <v>240</v>
      </c>
      <c r="C108" s="11" t="s">
        <v>19</v>
      </c>
      <c r="D108" s="11" t="s">
        <v>62</v>
      </c>
      <c r="E108" s="12"/>
      <c r="F108" s="12"/>
      <c r="G108" s="11"/>
      <c r="H108" s="13">
        <f>H109+H117</f>
        <v>3902700</v>
      </c>
      <c r="I108" s="13">
        <f>I109+I117</f>
        <v>0</v>
      </c>
      <c r="J108" s="13">
        <f>J109+J117</f>
        <v>3902700</v>
      </c>
      <c r="K108" s="13">
        <f>K109+K117</f>
        <v>3902700</v>
      </c>
      <c r="L108" s="13">
        <f>L109</f>
        <v>0</v>
      </c>
      <c r="M108" s="13">
        <f t="shared" si="10"/>
        <v>3902700</v>
      </c>
      <c r="N108" s="20"/>
      <c r="O108" s="20"/>
      <c r="P108" s="20"/>
    </row>
    <row r="109" spans="2:16" ht="26.25" hidden="1">
      <c r="B109" s="32" t="s">
        <v>231</v>
      </c>
      <c r="C109" s="11" t="s">
        <v>19</v>
      </c>
      <c r="D109" s="11" t="s">
        <v>62</v>
      </c>
      <c r="E109" s="12" t="s">
        <v>67</v>
      </c>
      <c r="F109" s="12"/>
      <c r="G109" s="11"/>
      <c r="H109" s="13">
        <f>H111</f>
        <v>0</v>
      </c>
      <c r="I109" s="13">
        <f>I111</f>
        <v>0</v>
      </c>
      <c r="J109" s="13">
        <f>J111</f>
        <v>0</v>
      </c>
      <c r="K109" s="13">
        <f>K111</f>
        <v>0</v>
      </c>
      <c r="L109" s="13">
        <f>L111</f>
        <v>0</v>
      </c>
      <c r="M109" s="13">
        <f t="shared" si="10"/>
        <v>0</v>
      </c>
      <c r="N109" s="20"/>
      <c r="O109" s="20"/>
      <c r="P109" s="20"/>
    </row>
    <row r="110" spans="2:16" ht="26.25" hidden="1">
      <c r="B110" s="32" t="s">
        <v>407</v>
      </c>
      <c r="C110" s="11" t="s">
        <v>19</v>
      </c>
      <c r="D110" s="11" t="s">
        <v>62</v>
      </c>
      <c r="E110" s="12" t="s">
        <v>67</v>
      </c>
      <c r="F110" s="12" t="s">
        <v>347</v>
      </c>
      <c r="G110" s="11"/>
      <c r="H110" s="13">
        <f>H111</f>
        <v>0</v>
      </c>
      <c r="I110" s="13">
        <f>I111</f>
        <v>0</v>
      </c>
      <c r="J110" s="13">
        <f>J111</f>
        <v>0</v>
      </c>
      <c r="K110" s="13">
        <f>K111</f>
        <v>0</v>
      </c>
      <c r="L110" s="13">
        <f>L111</f>
        <v>0</v>
      </c>
      <c r="M110" s="13">
        <f t="shared" si="10"/>
        <v>0</v>
      </c>
      <c r="N110" s="20"/>
      <c r="O110" s="20"/>
      <c r="P110" s="20"/>
    </row>
    <row r="111" spans="2:16" ht="52.5" hidden="1">
      <c r="B111" s="32" t="s">
        <v>592</v>
      </c>
      <c r="C111" s="11" t="s">
        <v>19</v>
      </c>
      <c r="D111" s="11" t="s">
        <v>62</v>
      </c>
      <c r="E111" s="12" t="s">
        <v>67</v>
      </c>
      <c r="F111" s="12" t="s">
        <v>331</v>
      </c>
      <c r="G111" s="11"/>
      <c r="H111" s="13">
        <f>H113</f>
        <v>0</v>
      </c>
      <c r="I111" s="13">
        <f>I113</f>
        <v>0</v>
      </c>
      <c r="J111" s="13">
        <f>J113</f>
        <v>0</v>
      </c>
      <c r="K111" s="13">
        <f>K113</f>
        <v>0</v>
      </c>
      <c r="L111" s="13">
        <f>L113</f>
        <v>0</v>
      </c>
      <c r="M111" s="13">
        <f t="shared" si="10"/>
        <v>0</v>
      </c>
      <c r="N111" s="20"/>
      <c r="O111" s="20"/>
      <c r="P111" s="20"/>
    </row>
    <row r="112" spans="2:16" ht="26.25" hidden="1">
      <c r="B112" s="32" t="s">
        <v>408</v>
      </c>
      <c r="C112" s="11" t="s">
        <v>19</v>
      </c>
      <c r="D112" s="11" t="s">
        <v>62</v>
      </c>
      <c r="E112" s="12" t="s">
        <v>67</v>
      </c>
      <c r="F112" s="12" t="s">
        <v>387</v>
      </c>
      <c r="G112" s="11"/>
      <c r="H112" s="13">
        <f>H113</f>
        <v>0</v>
      </c>
      <c r="I112" s="13">
        <f>I113</f>
        <v>0</v>
      </c>
      <c r="J112" s="13">
        <f>J113</f>
        <v>0</v>
      </c>
      <c r="K112" s="13">
        <f>K113</f>
        <v>0</v>
      </c>
      <c r="L112" s="13">
        <f>L113</f>
        <v>0</v>
      </c>
      <c r="M112" s="13">
        <f t="shared" si="10"/>
        <v>0</v>
      </c>
      <c r="N112" s="20"/>
      <c r="O112" s="20"/>
      <c r="P112" s="20"/>
    </row>
    <row r="113" spans="2:16" ht="26.25" hidden="1">
      <c r="B113" s="32" t="s">
        <v>409</v>
      </c>
      <c r="C113" s="11" t="s">
        <v>19</v>
      </c>
      <c r="D113" s="11" t="s">
        <v>62</v>
      </c>
      <c r="E113" s="12" t="s">
        <v>67</v>
      </c>
      <c r="F113" s="12" t="s">
        <v>480</v>
      </c>
      <c r="G113" s="11"/>
      <c r="H113" s="13">
        <f>H114+H115+H116</f>
        <v>0</v>
      </c>
      <c r="I113" s="13">
        <f>I114+I115+I116</f>
        <v>0</v>
      </c>
      <c r="J113" s="13">
        <f>J114+J115+J116</f>
        <v>0</v>
      </c>
      <c r="K113" s="13">
        <f>K114+K115+K116</f>
        <v>0</v>
      </c>
      <c r="L113" s="13">
        <f>L114+L115+L116</f>
        <v>0</v>
      </c>
      <c r="M113" s="13">
        <f t="shared" si="10"/>
        <v>0</v>
      </c>
      <c r="N113" s="20"/>
      <c r="O113" s="20"/>
      <c r="P113" s="20"/>
    </row>
    <row r="114" spans="2:16" ht="52.5" hidden="1">
      <c r="B114" s="32" t="s">
        <v>138</v>
      </c>
      <c r="C114" s="11" t="s">
        <v>19</v>
      </c>
      <c r="D114" s="11" t="s">
        <v>62</v>
      </c>
      <c r="E114" s="12" t="s">
        <v>67</v>
      </c>
      <c r="F114" s="12" t="s">
        <v>480</v>
      </c>
      <c r="G114" s="11" t="s">
        <v>116</v>
      </c>
      <c r="H114" s="13">
        <v>0</v>
      </c>
      <c r="I114" s="13">
        <v>0</v>
      </c>
      <c r="J114" s="13">
        <f>H114+I114</f>
        <v>0</v>
      </c>
      <c r="K114" s="13">
        <v>0</v>
      </c>
      <c r="L114" s="13">
        <v>0</v>
      </c>
      <c r="M114" s="13">
        <f t="shared" si="10"/>
        <v>0</v>
      </c>
      <c r="N114" s="20"/>
      <c r="O114" s="20"/>
      <c r="P114" s="20"/>
    </row>
    <row r="115" spans="2:16" ht="26.25" hidden="1">
      <c r="B115" s="32" t="s">
        <v>139</v>
      </c>
      <c r="C115" s="11" t="s">
        <v>19</v>
      </c>
      <c r="D115" s="11" t="s">
        <v>62</v>
      </c>
      <c r="E115" s="12" t="s">
        <v>67</v>
      </c>
      <c r="F115" s="12" t="s">
        <v>480</v>
      </c>
      <c r="G115" s="11" t="s">
        <v>253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f t="shared" si="10"/>
        <v>0</v>
      </c>
      <c r="N115" s="20"/>
      <c r="O115" s="20"/>
      <c r="P115" s="20"/>
    </row>
    <row r="116" spans="2:16" ht="12.75" hidden="1">
      <c r="B116" s="22" t="s">
        <v>142</v>
      </c>
      <c r="C116" s="11" t="s">
        <v>19</v>
      </c>
      <c r="D116" s="11" t="s">
        <v>62</v>
      </c>
      <c r="E116" s="12" t="s">
        <v>67</v>
      </c>
      <c r="F116" s="12" t="s">
        <v>480</v>
      </c>
      <c r="G116" s="11" t="s">
        <v>250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f t="shared" si="10"/>
        <v>0</v>
      </c>
      <c r="N116" s="20"/>
      <c r="O116" s="20"/>
      <c r="P116" s="20"/>
    </row>
    <row r="117" spans="2:16" ht="24">
      <c r="B117" s="22" t="s">
        <v>830</v>
      </c>
      <c r="C117" s="11" t="s">
        <v>19</v>
      </c>
      <c r="D117" s="11" t="s">
        <v>62</v>
      </c>
      <c r="E117" s="12">
        <v>10</v>
      </c>
      <c r="F117" s="12"/>
      <c r="G117" s="11"/>
      <c r="H117" s="13">
        <f aca="true" t="shared" si="12" ref="H117:L120">H118</f>
        <v>3902700</v>
      </c>
      <c r="I117" s="13">
        <f t="shared" si="12"/>
        <v>0</v>
      </c>
      <c r="J117" s="13">
        <f t="shared" si="12"/>
        <v>3902700</v>
      </c>
      <c r="K117" s="13">
        <f t="shared" si="12"/>
        <v>3902700</v>
      </c>
      <c r="L117" s="13">
        <f t="shared" si="12"/>
        <v>0</v>
      </c>
      <c r="M117" s="13">
        <f t="shared" si="10"/>
        <v>3902700</v>
      </c>
      <c r="N117" s="20"/>
      <c r="O117" s="20"/>
      <c r="P117" s="20"/>
    </row>
    <row r="118" spans="2:16" ht="24">
      <c r="B118" s="22" t="s">
        <v>407</v>
      </c>
      <c r="C118" s="11" t="s">
        <v>19</v>
      </c>
      <c r="D118" s="11" t="s">
        <v>62</v>
      </c>
      <c r="E118" s="12">
        <v>10</v>
      </c>
      <c r="F118" s="12" t="s">
        <v>347</v>
      </c>
      <c r="G118" s="11"/>
      <c r="H118" s="13">
        <f t="shared" si="12"/>
        <v>3902700</v>
      </c>
      <c r="I118" s="13">
        <f t="shared" si="12"/>
        <v>0</v>
      </c>
      <c r="J118" s="13">
        <f t="shared" si="12"/>
        <v>3902700</v>
      </c>
      <c r="K118" s="13">
        <f t="shared" si="12"/>
        <v>3902700</v>
      </c>
      <c r="L118" s="13">
        <f t="shared" si="12"/>
        <v>0</v>
      </c>
      <c r="M118" s="13">
        <f t="shared" si="10"/>
        <v>3902700</v>
      </c>
      <c r="N118" s="20"/>
      <c r="O118" s="20"/>
      <c r="P118" s="20"/>
    </row>
    <row r="119" spans="2:16" ht="36">
      <c r="B119" s="22" t="s">
        <v>592</v>
      </c>
      <c r="C119" s="11" t="s">
        <v>19</v>
      </c>
      <c r="D119" s="11" t="s">
        <v>62</v>
      </c>
      <c r="E119" s="12">
        <v>10</v>
      </c>
      <c r="F119" s="12" t="s">
        <v>331</v>
      </c>
      <c r="G119" s="11"/>
      <c r="H119" s="13">
        <f t="shared" si="12"/>
        <v>3902700</v>
      </c>
      <c r="I119" s="13">
        <f t="shared" si="12"/>
        <v>0</v>
      </c>
      <c r="J119" s="13">
        <f t="shared" si="12"/>
        <v>3902700</v>
      </c>
      <c r="K119" s="13">
        <f t="shared" si="12"/>
        <v>3902700</v>
      </c>
      <c r="L119" s="13">
        <f t="shared" si="12"/>
        <v>0</v>
      </c>
      <c r="M119" s="13">
        <f t="shared" si="10"/>
        <v>3902700</v>
      </c>
      <c r="N119" s="20"/>
      <c r="O119" s="20"/>
      <c r="P119" s="20"/>
    </row>
    <row r="120" spans="2:16" ht="24">
      <c r="B120" s="22" t="s">
        <v>408</v>
      </c>
      <c r="C120" s="11" t="s">
        <v>19</v>
      </c>
      <c r="D120" s="11" t="s">
        <v>62</v>
      </c>
      <c r="E120" s="12">
        <v>10</v>
      </c>
      <c r="F120" s="12" t="s">
        <v>387</v>
      </c>
      <c r="G120" s="11"/>
      <c r="H120" s="13">
        <f t="shared" si="12"/>
        <v>3902700</v>
      </c>
      <c r="I120" s="13">
        <f t="shared" si="12"/>
        <v>0</v>
      </c>
      <c r="J120" s="13">
        <f t="shared" si="12"/>
        <v>3902700</v>
      </c>
      <c r="K120" s="13">
        <f t="shared" si="12"/>
        <v>3902700</v>
      </c>
      <c r="L120" s="13">
        <f t="shared" si="12"/>
        <v>0</v>
      </c>
      <c r="M120" s="13">
        <f t="shared" si="10"/>
        <v>3902700</v>
      </c>
      <c r="N120" s="20"/>
      <c r="O120" s="20"/>
      <c r="P120" s="20"/>
    </row>
    <row r="121" spans="2:16" ht="12.75">
      <c r="B121" s="22" t="s">
        <v>409</v>
      </c>
      <c r="C121" s="11" t="s">
        <v>19</v>
      </c>
      <c r="D121" s="11" t="s">
        <v>62</v>
      </c>
      <c r="E121" s="12">
        <v>10</v>
      </c>
      <c r="F121" s="12" t="s">
        <v>480</v>
      </c>
      <c r="G121" s="11"/>
      <c r="H121" s="13">
        <f>H122+H123+H124</f>
        <v>3902700</v>
      </c>
      <c r="I121" s="13">
        <f>I122+I123+I124</f>
        <v>0</v>
      </c>
      <c r="J121" s="13">
        <f>J122+J123+J124</f>
        <v>3902700</v>
      </c>
      <c r="K121" s="13">
        <f>K122+K123+K124</f>
        <v>3902700</v>
      </c>
      <c r="L121" s="13">
        <f>L122+L123+L124</f>
        <v>0</v>
      </c>
      <c r="M121" s="13">
        <f t="shared" si="10"/>
        <v>3902700</v>
      </c>
      <c r="N121" s="20"/>
      <c r="O121" s="20"/>
      <c r="P121" s="20"/>
    </row>
    <row r="122" spans="2:16" ht="36">
      <c r="B122" s="22" t="s">
        <v>138</v>
      </c>
      <c r="C122" s="11" t="s">
        <v>19</v>
      </c>
      <c r="D122" s="11" t="s">
        <v>62</v>
      </c>
      <c r="E122" s="12">
        <v>10</v>
      </c>
      <c r="F122" s="12" t="s">
        <v>480</v>
      </c>
      <c r="G122" s="11" t="s">
        <v>116</v>
      </c>
      <c r="H122" s="13">
        <v>3894700</v>
      </c>
      <c r="I122" s="13">
        <v>0</v>
      </c>
      <c r="J122" s="13">
        <f>H122+I122</f>
        <v>3894700</v>
      </c>
      <c r="K122" s="13">
        <v>3894700</v>
      </c>
      <c r="L122" s="13">
        <v>0</v>
      </c>
      <c r="M122" s="13">
        <f t="shared" si="10"/>
        <v>3894700</v>
      </c>
      <c r="N122" s="20"/>
      <c r="O122" s="20"/>
      <c r="P122" s="20"/>
    </row>
    <row r="123" spans="2:16" ht="24" hidden="1">
      <c r="B123" s="22" t="s">
        <v>139</v>
      </c>
      <c r="C123" s="11" t="s">
        <v>19</v>
      </c>
      <c r="D123" s="11" t="s">
        <v>62</v>
      </c>
      <c r="E123" s="12">
        <v>10</v>
      </c>
      <c r="F123" s="12" t="s">
        <v>480</v>
      </c>
      <c r="G123" s="11" t="s">
        <v>253</v>
      </c>
      <c r="H123" s="13">
        <v>0</v>
      </c>
      <c r="I123" s="13"/>
      <c r="J123" s="13">
        <v>0</v>
      </c>
      <c r="K123" s="13">
        <v>0</v>
      </c>
      <c r="L123" s="13"/>
      <c r="M123" s="13">
        <f t="shared" si="10"/>
        <v>0</v>
      </c>
      <c r="N123" s="20"/>
      <c r="O123" s="20"/>
      <c r="P123" s="20"/>
    </row>
    <row r="124" spans="2:16" ht="12.75">
      <c r="B124" s="22" t="s">
        <v>142</v>
      </c>
      <c r="C124" s="11" t="s">
        <v>19</v>
      </c>
      <c r="D124" s="11" t="s">
        <v>62</v>
      </c>
      <c r="E124" s="12">
        <v>10</v>
      </c>
      <c r="F124" s="12" t="s">
        <v>480</v>
      </c>
      <c r="G124" s="11" t="s">
        <v>250</v>
      </c>
      <c r="H124" s="13">
        <v>8000</v>
      </c>
      <c r="I124" s="13">
        <v>0</v>
      </c>
      <c r="J124" s="13">
        <f>H124+I124</f>
        <v>8000</v>
      </c>
      <c r="K124" s="13">
        <v>8000</v>
      </c>
      <c r="L124" s="13">
        <v>0</v>
      </c>
      <c r="M124" s="13">
        <f t="shared" si="10"/>
        <v>8000</v>
      </c>
      <c r="N124" s="20"/>
      <c r="O124" s="20"/>
      <c r="P124" s="20"/>
    </row>
    <row r="125" spans="2:16" ht="24" hidden="1">
      <c r="B125" s="22" t="s">
        <v>273</v>
      </c>
      <c r="C125" s="11" t="s">
        <v>19</v>
      </c>
      <c r="D125" s="11" t="s">
        <v>62</v>
      </c>
      <c r="E125" s="12">
        <v>14</v>
      </c>
      <c r="F125" s="12"/>
      <c r="G125" s="11"/>
      <c r="H125" s="13">
        <f aca="true" t="shared" si="13" ref="H125:J129">H126</f>
        <v>0</v>
      </c>
      <c r="I125" s="13">
        <f t="shared" si="13"/>
        <v>0</v>
      </c>
      <c r="J125" s="13">
        <f t="shared" si="13"/>
        <v>0</v>
      </c>
      <c r="K125" s="13">
        <f aca="true" t="shared" si="14" ref="K125:L129">K126</f>
        <v>0</v>
      </c>
      <c r="L125" s="13">
        <f t="shared" si="14"/>
        <v>0</v>
      </c>
      <c r="M125" s="13">
        <f t="shared" si="10"/>
        <v>0</v>
      </c>
      <c r="N125" s="20"/>
      <c r="O125" s="20"/>
      <c r="P125" s="20"/>
    </row>
    <row r="126" spans="2:16" ht="36" hidden="1">
      <c r="B126" s="22" t="s">
        <v>561</v>
      </c>
      <c r="C126" s="11" t="s">
        <v>19</v>
      </c>
      <c r="D126" s="11" t="s">
        <v>62</v>
      </c>
      <c r="E126" s="12">
        <v>14</v>
      </c>
      <c r="F126" s="12" t="s">
        <v>484</v>
      </c>
      <c r="G126" s="11"/>
      <c r="H126" s="13">
        <f t="shared" si="13"/>
        <v>0</v>
      </c>
      <c r="I126" s="13">
        <f t="shared" si="13"/>
        <v>0</v>
      </c>
      <c r="J126" s="13">
        <f t="shared" si="13"/>
        <v>0</v>
      </c>
      <c r="K126" s="13">
        <f t="shared" si="14"/>
        <v>0</v>
      </c>
      <c r="L126" s="13">
        <f t="shared" si="14"/>
        <v>0</v>
      </c>
      <c r="M126" s="13">
        <f t="shared" si="10"/>
        <v>0</v>
      </c>
      <c r="N126" s="20"/>
      <c r="O126" s="20"/>
      <c r="P126" s="20"/>
    </row>
    <row r="127" spans="2:16" ht="12.75" hidden="1">
      <c r="B127" s="22" t="s">
        <v>562</v>
      </c>
      <c r="C127" s="11" t="s">
        <v>19</v>
      </c>
      <c r="D127" s="11" t="s">
        <v>62</v>
      </c>
      <c r="E127" s="12">
        <v>14</v>
      </c>
      <c r="F127" s="12" t="s">
        <v>483</v>
      </c>
      <c r="G127" s="11"/>
      <c r="H127" s="13">
        <f t="shared" si="13"/>
        <v>0</v>
      </c>
      <c r="I127" s="13">
        <f t="shared" si="13"/>
        <v>0</v>
      </c>
      <c r="J127" s="13">
        <f t="shared" si="13"/>
        <v>0</v>
      </c>
      <c r="K127" s="13">
        <f t="shared" si="14"/>
        <v>0</v>
      </c>
      <c r="L127" s="13">
        <f t="shared" si="14"/>
        <v>0</v>
      </c>
      <c r="M127" s="13">
        <f t="shared" si="10"/>
        <v>0</v>
      </c>
      <c r="N127" s="20"/>
      <c r="O127" s="20"/>
      <c r="P127" s="20"/>
    </row>
    <row r="128" spans="2:16" ht="12.75" hidden="1">
      <c r="B128" s="22" t="s">
        <v>563</v>
      </c>
      <c r="C128" s="11" t="s">
        <v>19</v>
      </c>
      <c r="D128" s="11" t="s">
        <v>62</v>
      </c>
      <c r="E128" s="12">
        <v>14</v>
      </c>
      <c r="F128" s="12" t="s">
        <v>482</v>
      </c>
      <c r="G128" s="11"/>
      <c r="H128" s="13">
        <f t="shared" si="13"/>
        <v>0</v>
      </c>
      <c r="I128" s="13">
        <f t="shared" si="13"/>
        <v>0</v>
      </c>
      <c r="J128" s="13">
        <f t="shared" si="13"/>
        <v>0</v>
      </c>
      <c r="K128" s="13">
        <f t="shared" si="14"/>
        <v>0</v>
      </c>
      <c r="L128" s="13">
        <f t="shared" si="14"/>
        <v>0</v>
      </c>
      <c r="M128" s="13">
        <f t="shared" si="10"/>
        <v>0</v>
      </c>
      <c r="N128" s="20"/>
      <c r="O128" s="20"/>
      <c r="P128" s="20"/>
    </row>
    <row r="129" spans="2:16" ht="36" hidden="1">
      <c r="B129" s="23" t="s">
        <v>831</v>
      </c>
      <c r="C129" s="11" t="s">
        <v>19</v>
      </c>
      <c r="D129" s="11" t="s">
        <v>62</v>
      </c>
      <c r="E129" s="12">
        <v>14</v>
      </c>
      <c r="F129" s="12" t="s">
        <v>481</v>
      </c>
      <c r="G129" s="11"/>
      <c r="H129" s="13">
        <f t="shared" si="13"/>
        <v>0</v>
      </c>
      <c r="I129" s="13">
        <f t="shared" si="13"/>
        <v>0</v>
      </c>
      <c r="J129" s="13">
        <f t="shared" si="13"/>
        <v>0</v>
      </c>
      <c r="K129" s="13">
        <f t="shared" si="14"/>
        <v>0</v>
      </c>
      <c r="L129" s="13">
        <f t="shared" si="14"/>
        <v>0</v>
      </c>
      <c r="M129" s="13">
        <f t="shared" si="10"/>
        <v>0</v>
      </c>
      <c r="N129" s="20"/>
      <c r="O129" s="20"/>
      <c r="P129" s="20"/>
    </row>
    <row r="130" spans="2:16" ht="24" hidden="1">
      <c r="B130" s="22" t="s">
        <v>139</v>
      </c>
      <c r="C130" s="11" t="s">
        <v>19</v>
      </c>
      <c r="D130" s="11" t="s">
        <v>62</v>
      </c>
      <c r="E130" s="12">
        <v>14</v>
      </c>
      <c r="F130" s="12" t="s">
        <v>481</v>
      </c>
      <c r="G130" s="11" t="s">
        <v>253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f t="shared" si="10"/>
        <v>0</v>
      </c>
      <c r="N130" s="20"/>
      <c r="O130" s="20"/>
      <c r="P130" s="20"/>
    </row>
    <row r="131" spans="2:16" ht="12.75">
      <c r="B131" s="32" t="s">
        <v>241</v>
      </c>
      <c r="C131" s="11" t="s">
        <v>19</v>
      </c>
      <c r="D131" s="11" t="s">
        <v>63</v>
      </c>
      <c r="E131" s="12"/>
      <c r="F131" s="12"/>
      <c r="G131" s="11"/>
      <c r="H131" s="13">
        <f>H132+H165+H178+H153+H159</f>
        <v>15139760</v>
      </c>
      <c r="I131" s="13">
        <f>I132+I165+I178+I153+I159</f>
        <v>0</v>
      </c>
      <c r="J131" s="13">
        <f>J132+J165+J178+J153+J159</f>
        <v>15139760</v>
      </c>
      <c r="K131" s="13">
        <f>K132+K165+K178+K153+K159</f>
        <v>16308930</v>
      </c>
      <c r="L131" s="13">
        <f>L132+L165+L178+L153+L159</f>
        <v>0</v>
      </c>
      <c r="M131" s="13">
        <f t="shared" si="10"/>
        <v>16308930</v>
      </c>
      <c r="N131" s="20"/>
      <c r="O131" s="20"/>
      <c r="P131" s="20"/>
    </row>
    <row r="132" spans="2:16" ht="12.75">
      <c r="B132" s="32" t="s">
        <v>28</v>
      </c>
      <c r="C132" s="11" t="s">
        <v>19</v>
      </c>
      <c r="D132" s="11" t="s">
        <v>63</v>
      </c>
      <c r="E132" s="12" t="s">
        <v>69</v>
      </c>
      <c r="F132" s="12"/>
      <c r="G132" s="11"/>
      <c r="H132" s="13">
        <f>H142+H134</f>
        <v>844700</v>
      </c>
      <c r="I132" s="13">
        <f>I142+I134</f>
        <v>0</v>
      </c>
      <c r="J132" s="13">
        <f>J142+J134</f>
        <v>844700</v>
      </c>
      <c r="K132" s="13">
        <f>K142+K134</f>
        <v>844700</v>
      </c>
      <c r="L132" s="13">
        <f>L142+L134</f>
        <v>0</v>
      </c>
      <c r="M132" s="13">
        <f t="shared" si="10"/>
        <v>844700</v>
      </c>
      <c r="N132" s="20"/>
      <c r="O132" s="20"/>
      <c r="P132" s="20"/>
    </row>
    <row r="133" spans="2:16" ht="39">
      <c r="B133" s="32" t="s">
        <v>410</v>
      </c>
      <c r="C133" s="11" t="s">
        <v>19</v>
      </c>
      <c r="D133" s="11" t="s">
        <v>63</v>
      </c>
      <c r="E133" s="12" t="s">
        <v>69</v>
      </c>
      <c r="F133" s="12" t="s">
        <v>342</v>
      </c>
      <c r="G133" s="11"/>
      <c r="H133" s="13">
        <f>H134</f>
        <v>844700</v>
      </c>
      <c r="I133" s="13">
        <f>I134</f>
        <v>0</v>
      </c>
      <c r="J133" s="13">
        <f>J134</f>
        <v>844700</v>
      </c>
      <c r="K133" s="13">
        <f>K134</f>
        <v>844700</v>
      </c>
      <c r="L133" s="13">
        <f>L134</f>
        <v>0</v>
      </c>
      <c r="M133" s="13">
        <f t="shared" si="10"/>
        <v>844700</v>
      </c>
      <c r="N133" s="20"/>
      <c r="O133" s="20"/>
      <c r="P133" s="20"/>
    </row>
    <row r="134" spans="2:16" ht="26.25">
      <c r="B134" s="32" t="s">
        <v>411</v>
      </c>
      <c r="C134" s="11" t="s">
        <v>19</v>
      </c>
      <c r="D134" s="11" t="s">
        <v>63</v>
      </c>
      <c r="E134" s="12" t="s">
        <v>69</v>
      </c>
      <c r="F134" s="12" t="s">
        <v>336</v>
      </c>
      <c r="G134" s="11"/>
      <c r="H134" s="13">
        <f>H135+H139</f>
        <v>844700</v>
      </c>
      <c r="I134" s="13">
        <f>I135+I139</f>
        <v>0</v>
      </c>
      <c r="J134" s="13">
        <f>J135+J139</f>
        <v>844700</v>
      </c>
      <c r="K134" s="13">
        <f>K135+K139</f>
        <v>844700</v>
      </c>
      <c r="L134" s="13">
        <f>L135+L139</f>
        <v>0</v>
      </c>
      <c r="M134" s="13">
        <f t="shared" si="10"/>
        <v>844700</v>
      </c>
      <c r="N134" s="20"/>
      <c r="O134" s="20"/>
      <c r="P134" s="20"/>
    </row>
    <row r="135" spans="2:16" ht="28.5" customHeight="1">
      <c r="B135" s="32" t="s">
        <v>412</v>
      </c>
      <c r="C135" s="11" t="s">
        <v>19</v>
      </c>
      <c r="D135" s="11" t="s">
        <v>63</v>
      </c>
      <c r="E135" s="12" t="s">
        <v>69</v>
      </c>
      <c r="F135" s="12" t="s">
        <v>332</v>
      </c>
      <c r="G135" s="11"/>
      <c r="H135" s="13">
        <f>H136</f>
        <v>422800</v>
      </c>
      <c r="I135" s="13">
        <f>I136</f>
        <v>0</v>
      </c>
      <c r="J135" s="13">
        <f>J136</f>
        <v>422800</v>
      </c>
      <c r="K135" s="13">
        <f>K136</f>
        <v>422800</v>
      </c>
      <c r="L135" s="13">
        <f>L136</f>
        <v>0</v>
      </c>
      <c r="M135" s="13">
        <f t="shared" si="10"/>
        <v>422800</v>
      </c>
      <c r="N135" s="20"/>
      <c r="O135" s="20"/>
      <c r="P135" s="20"/>
    </row>
    <row r="136" spans="2:16" ht="26.25">
      <c r="B136" s="32" t="s">
        <v>413</v>
      </c>
      <c r="C136" s="11" t="s">
        <v>19</v>
      </c>
      <c r="D136" s="11" t="s">
        <v>63</v>
      </c>
      <c r="E136" s="12" t="s">
        <v>69</v>
      </c>
      <c r="F136" s="12" t="s">
        <v>334</v>
      </c>
      <c r="G136" s="11"/>
      <c r="H136" s="13">
        <f>H137+H138</f>
        <v>422800</v>
      </c>
      <c r="I136" s="13">
        <f>I137+I138</f>
        <v>0</v>
      </c>
      <c r="J136" s="13">
        <f>J137+J138</f>
        <v>422800</v>
      </c>
      <c r="K136" s="13">
        <f>K137+K138</f>
        <v>422800</v>
      </c>
      <c r="L136" s="13">
        <f>L137+L138</f>
        <v>0</v>
      </c>
      <c r="M136" s="13">
        <f t="shared" si="10"/>
        <v>422800</v>
      </c>
      <c r="N136" s="20"/>
      <c r="O136" s="20"/>
      <c r="P136" s="20"/>
    </row>
    <row r="137" spans="2:16" ht="52.5" hidden="1">
      <c r="B137" s="32" t="s">
        <v>138</v>
      </c>
      <c r="C137" s="11" t="s">
        <v>19</v>
      </c>
      <c r="D137" s="11" t="s">
        <v>63</v>
      </c>
      <c r="E137" s="12" t="s">
        <v>69</v>
      </c>
      <c r="F137" s="12" t="s">
        <v>334</v>
      </c>
      <c r="G137" s="11" t="s">
        <v>116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f t="shared" si="10"/>
        <v>0</v>
      </c>
      <c r="N137" s="20"/>
      <c r="O137" s="20"/>
      <c r="P137" s="20"/>
    </row>
    <row r="138" spans="2:16" ht="26.25">
      <c r="B138" s="32" t="s">
        <v>139</v>
      </c>
      <c r="C138" s="11" t="s">
        <v>19</v>
      </c>
      <c r="D138" s="11" t="s">
        <v>63</v>
      </c>
      <c r="E138" s="12" t="s">
        <v>69</v>
      </c>
      <c r="F138" s="12" t="s">
        <v>334</v>
      </c>
      <c r="G138" s="11" t="s">
        <v>253</v>
      </c>
      <c r="H138" s="13">
        <v>422800</v>
      </c>
      <c r="I138" s="13">
        <v>0</v>
      </c>
      <c r="J138" s="13">
        <f>H138+I138</f>
        <v>422800</v>
      </c>
      <c r="K138" s="13">
        <v>422800</v>
      </c>
      <c r="L138" s="13">
        <v>0</v>
      </c>
      <c r="M138" s="13">
        <f t="shared" si="10"/>
        <v>422800</v>
      </c>
      <c r="N138" s="20"/>
      <c r="O138" s="20"/>
      <c r="P138" s="20"/>
    </row>
    <row r="139" spans="2:16" ht="26.25">
      <c r="B139" s="32" t="s">
        <v>417</v>
      </c>
      <c r="C139" s="11" t="s">
        <v>19</v>
      </c>
      <c r="D139" s="11" t="s">
        <v>63</v>
      </c>
      <c r="E139" s="12" t="s">
        <v>69</v>
      </c>
      <c r="F139" s="12" t="s">
        <v>333</v>
      </c>
      <c r="G139" s="11"/>
      <c r="H139" s="13">
        <f aca="true" t="shared" si="15" ref="H139:L140">H140</f>
        <v>421900</v>
      </c>
      <c r="I139" s="13">
        <f t="shared" si="15"/>
        <v>0</v>
      </c>
      <c r="J139" s="13">
        <f t="shared" si="15"/>
        <v>421900</v>
      </c>
      <c r="K139" s="13">
        <f t="shared" si="15"/>
        <v>421900</v>
      </c>
      <c r="L139" s="13">
        <f t="shared" si="15"/>
        <v>0</v>
      </c>
      <c r="M139" s="13">
        <f t="shared" si="10"/>
        <v>421900</v>
      </c>
      <c r="N139" s="20"/>
      <c r="O139" s="20"/>
      <c r="P139" s="20"/>
    </row>
    <row r="140" spans="2:16" ht="78.75">
      <c r="B140" s="33" t="s">
        <v>172</v>
      </c>
      <c r="C140" s="11" t="s">
        <v>19</v>
      </c>
      <c r="D140" s="11" t="s">
        <v>63</v>
      </c>
      <c r="E140" s="12" t="s">
        <v>69</v>
      </c>
      <c r="F140" s="12" t="s">
        <v>335</v>
      </c>
      <c r="G140" s="11"/>
      <c r="H140" s="13">
        <f t="shared" si="15"/>
        <v>421900</v>
      </c>
      <c r="I140" s="13">
        <f t="shared" si="15"/>
        <v>0</v>
      </c>
      <c r="J140" s="13">
        <f t="shared" si="15"/>
        <v>421900</v>
      </c>
      <c r="K140" s="13">
        <f t="shared" si="15"/>
        <v>421900</v>
      </c>
      <c r="L140" s="13">
        <f t="shared" si="15"/>
        <v>0</v>
      </c>
      <c r="M140" s="13">
        <f t="shared" si="10"/>
        <v>421900</v>
      </c>
      <c r="N140" s="20"/>
      <c r="O140" s="20"/>
      <c r="P140" s="20"/>
    </row>
    <row r="141" spans="2:16" ht="26.25">
      <c r="B141" s="32" t="s">
        <v>139</v>
      </c>
      <c r="C141" s="11" t="s">
        <v>19</v>
      </c>
      <c r="D141" s="11" t="s">
        <v>63</v>
      </c>
      <c r="E141" s="12" t="s">
        <v>69</v>
      </c>
      <c r="F141" s="12" t="s">
        <v>335</v>
      </c>
      <c r="G141" s="11" t="s">
        <v>253</v>
      </c>
      <c r="H141" s="13">
        <v>421900</v>
      </c>
      <c r="I141" s="13">
        <v>0</v>
      </c>
      <c r="J141" s="13">
        <f>H141+I141</f>
        <v>421900</v>
      </c>
      <c r="K141" s="13">
        <v>421900</v>
      </c>
      <c r="L141" s="13">
        <v>0</v>
      </c>
      <c r="M141" s="13">
        <f t="shared" si="10"/>
        <v>421900</v>
      </c>
      <c r="N141" s="20"/>
      <c r="O141" s="20"/>
      <c r="P141" s="20"/>
    </row>
    <row r="142" spans="2:16" ht="26.25" hidden="1">
      <c r="B142" s="32" t="s">
        <v>288</v>
      </c>
      <c r="C142" s="11" t="s">
        <v>19</v>
      </c>
      <c r="D142" s="11" t="s">
        <v>63</v>
      </c>
      <c r="E142" s="12" t="s">
        <v>69</v>
      </c>
      <c r="F142" s="12" t="s">
        <v>120</v>
      </c>
      <c r="G142" s="11"/>
      <c r="H142" s="13">
        <f>H143+H146+H148+H151</f>
        <v>0</v>
      </c>
      <c r="I142" s="13">
        <f>I143+I146+I148+I151</f>
        <v>0</v>
      </c>
      <c r="J142" s="13">
        <f>J143+J146+J148+J151</f>
        <v>0</v>
      </c>
      <c r="K142" s="13">
        <f>K143+K146+K148+K151</f>
        <v>0</v>
      </c>
      <c r="L142" s="13">
        <f>L143+L146+L148+L151</f>
        <v>0</v>
      </c>
      <c r="M142" s="13">
        <f t="shared" si="10"/>
        <v>0</v>
      </c>
      <c r="N142" s="20"/>
      <c r="O142" s="20"/>
      <c r="P142" s="20"/>
    </row>
    <row r="143" spans="2:16" ht="26.25" hidden="1">
      <c r="B143" s="32" t="s">
        <v>171</v>
      </c>
      <c r="C143" s="11" t="s">
        <v>19</v>
      </c>
      <c r="D143" s="11" t="s">
        <v>63</v>
      </c>
      <c r="E143" s="12" t="s">
        <v>69</v>
      </c>
      <c r="F143" s="12" t="s">
        <v>85</v>
      </c>
      <c r="G143" s="11"/>
      <c r="H143" s="13">
        <f>H144+H145</f>
        <v>0</v>
      </c>
      <c r="I143" s="13">
        <f>I144+I145</f>
        <v>0</v>
      </c>
      <c r="J143" s="13">
        <f>J144+J145</f>
        <v>0</v>
      </c>
      <c r="K143" s="13">
        <f>K144+K145</f>
        <v>0</v>
      </c>
      <c r="L143" s="13">
        <f>L144+L145</f>
        <v>0</v>
      </c>
      <c r="M143" s="13">
        <f t="shared" si="10"/>
        <v>0</v>
      </c>
      <c r="N143" s="20"/>
      <c r="O143" s="20"/>
      <c r="P143" s="20"/>
    </row>
    <row r="144" spans="2:16" ht="26.25" hidden="1">
      <c r="B144" s="32" t="s">
        <v>139</v>
      </c>
      <c r="C144" s="11" t="s">
        <v>19</v>
      </c>
      <c r="D144" s="11" t="s">
        <v>63</v>
      </c>
      <c r="E144" s="12" t="s">
        <v>69</v>
      </c>
      <c r="F144" s="12" t="s">
        <v>85</v>
      </c>
      <c r="G144" s="11">
        <v>200</v>
      </c>
      <c r="H144" s="13">
        <v>0</v>
      </c>
      <c r="I144" s="13">
        <v>0</v>
      </c>
      <c r="J144" s="13">
        <v>0</v>
      </c>
      <c r="K144" s="13"/>
      <c r="L144" s="13"/>
      <c r="M144" s="13">
        <f t="shared" si="10"/>
        <v>0</v>
      </c>
      <c r="N144" s="20"/>
      <c r="O144" s="20"/>
      <c r="P144" s="20"/>
    </row>
    <row r="145" spans="2:16" ht="12.75" hidden="1">
      <c r="B145" s="32" t="s">
        <v>144</v>
      </c>
      <c r="C145" s="11" t="s">
        <v>19</v>
      </c>
      <c r="D145" s="11" t="s">
        <v>63</v>
      </c>
      <c r="E145" s="12" t="s">
        <v>69</v>
      </c>
      <c r="F145" s="12" t="s">
        <v>85</v>
      </c>
      <c r="G145" s="11" t="s">
        <v>266</v>
      </c>
      <c r="H145" s="13">
        <v>0</v>
      </c>
      <c r="I145" s="13">
        <v>0</v>
      </c>
      <c r="J145" s="13">
        <v>0</v>
      </c>
      <c r="K145" s="13"/>
      <c r="L145" s="13"/>
      <c r="M145" s="13">
        <f t="shared" si="10"/>
        <v>0</v>
      </c>
      <c r="N145" s="20"/>
      <c r="O145" s="20"/>
      <c r="P145" s="20"/>
    </row>
    <row r="146" spans="2:16" ht="78.75" hidden="1">
      <c r="B146" s="33" t="s">
        <v>172</v>
      </c>
      <c r="C146" s="11" t="s">
        <v>19</v>
      </c>
      <c r="D146" s="11" t="s">
        <v>63</v>
      </c>
      <c r="E146" s="12" t="s">
        <v>69</v>
      </c>
      <c r="F146" s="12" t="s">
        <v>86</v>
      </c>
      <c r="G146" s="11"/>
      <c r="H146" s="13">
        <f>H147</f>
        <v>0</v>
      </c>
      <c r="I146" s="13">
        <f>I147</f>
        <v>0</v>
      </c>
      <c r="J146" s="13">
        <f>J147</f>
        <v>0</v>
      </c>
      <c r="K146" s="13">
        <f>K147</f>
        <v>0</v>
      </c>
      <c r="L146" s="13">
        <f>L147</f>
        <v>0</v>
      </c>
      <c r="M146" s="13">
        <f t="shared" si="10"/>
        <v>0</v>
      </c>
      <c r="N146" s="20"/>
      <c r="O146" s="20"/>
      <c r="P146" s="20"/>
    </row>
    <row r="147" spans="2:16" ht="26.25" hidden="1">
      <c r="B147" s="32" t="s">
        <v>139</v>
      </c>
      <c r="C147" s="11" t="s">
        <v>19</v>
      </c>
      <c r="D147" s="11" t="s">
        <v>63</v>
      </c>
      <c r="E147" s="12" t="s">
        <v>69</v>
      </c>
      <c r="F147" s="12" t="s">
        <v>86</v>
      </c>
      <c r="G147" s="11">
        <v>200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f aca="true" t="shared" si="16" ref="M147:M210">K147+L147</f>
        <v>0</v>
      </c>
      <c r="N147" s="20"/>
      <c r="O147" s="20"/>
      <c r="P147" s="20"/>
    </row>
    <row r="148" spans="2:16" ht="26.25" hidden="1">
      <c r="B148" s="32" t="s">
        <v>173</v>
      </c>
      <c r="C148" s="11" t="s">
        <v>19</v>
      </c>
      <c r="D148" s="11" t="s">
        <v>63</v>
      </c>
      <c r="E148" s="12" t="s">
        <v>69</v>
      </c>
      <c r="F148" s="12" t="s">
        <v>87</v>
      </c>
      <c r="G148" s="11"/>
      <c r="H148" s="13">
        <f>H150+H149</f>
        <v>0</v>
      </c>
      <c r="I148" s="13">
        <f>I150+I149</f>
        <v>0</v>
      </c>
      <c r="J148" s="13">
        <f>J150+J149</f>
        <v>0</v>
      </c>
      <c r="K148" s="13">
        <f>K150+K149</f>
        <v>0</v>
      </c>
      <c r="L148" s="13">
        <f>L150+L149</f>
        <v>0</v>
      </c>
      <c r="M148" s="13">
        <f t="shared" si="16"/>
        <v>0</v>
      </c>
      <c r="N148" s="20"/>
      <c r="O148" s="20"/>
      <c r="P148" s="20"/>
    </row>
    <row r="149" spans="2:16" ht="52.5" hidden="1">
      <c r="B149" s="32" t="s">
        <v>138</v>
      </c>
      <c r="C149" s="11" t="s">
        <v>19</v>
      </c>
      <c r="D149" s="11" t="s">
        <v>63</v>
      </c>
      <c r="E149" s="12" t="s">
        <v>69</v>
      </c>
      <c r="F149" s="12" t="s">
        <v>87</v>
      </c>
      <c r="G149" s="11" t="s">
        <v>116</v>
      </c>
      <c r="H149" s="13">
        <v>0</v>
      </c>
      <c r="I149" s="13">
        <v>0</v>
      </c>
      <c r="J149" s="13">
        <v>0</v>
      </c>
      <c r="K149" s="13"/>
      <c r="L149" s="13"/>
      <c r="M149" s="13">
        <f t="shared" si="16"/>
        <v>0</v>
      </c>
      <c r="N149" s="20"/>
      <c r="O149" s="20"/>
      <c r="P149" s="20"/>
    </row>
    <row r="150" spans="2:16" ht="26.25" hidden="1">
      <c r="B150" s="32" t="s">
        <v>139</v>
      </c>
      <c r="C150" s="11" t="s">
        <v>19</v>
      </c>
      <c r="D150" s="11" t="s">
        <v>63</v>
      </c>
      <c r="E150" s="12" t="s">
        <v>69</v>
      </c>
      <c r="F150" s="12" t="s">
        <v>87</v>
      </c>
      <c r="G150" s="11">
        <v>200</v>
      </c>
      <c r="H150" s="13">
        <v>0</v>
      </c>
      <c r="I150" s="13">
        <v>0</v>
      </c>
      <c r="J150" s="13">
        <v>0</v>
      </c>
      <c r="K150" s="13"/>
      <c r="L150" s="13"/>
      <c r="M150" s="13">
        <f t="shared" si="16"/>
        <v>0</v>
      </c>
      <c r="N150" s="20"/>
      <c r="O150" s="20"/>
      <c r="P150" s="20"/>
    </row>
    <row r="151" spans="2:16" ht="26.25" hidden="1">
      <c r="B151" s="32" t="s">
        <v>174</v>
      </c>
      <c r="C151" s="11" t="s">
        <v>19</v>
      </c>
      <c r="D151" s="11" t="s">
        <v>63</v>
      </c>
      <c r="E151" s="12" t="s">
        <v>69</v>
      </c>
      <c r="F151" s="12" t="s">
        <v>88</v>
      </c>
      <c r="G151" s="11"/>
      <c r="H151" s="13">
        <f>H152</f>
        <v>0</v>
      </c>
      <c r="I151" s="13">
        <f>I152</f>
        <v>0</v>
      </c>
      <c r="J151" s="13">
        <f>J152</f>
        <v>0</v>
      </c>
      <c r="K151" s="13">
        <f>K152</f>
        <v>0</v>
      </c>
      <c r="L151" s="13">
        <f>L152</f>
        <v>0</v>
      </c>
      <c r="M151" s="13">
        <f t="shared" si="16"/>
        <v>0</v>
      </c>
      <c r="N151" s="20"/>
      <c r="O151" s="20"/>
      <c r="P151" s="20"/>
    </row>
    <row r="152" spans="2:16" ht="26.25" hidden="1">
      <c r="B152" s="32" t="s">
        <v>139</v>
      </c>
      <c r="C152" s="11" t="s">
        <v>19</v>
      </c>
      <c r="D152" s="11" t="s">
        <v>63</v>
      </c>
      <c r="E152" s="12" t="s">
        <v>69</v>
      </c>
      <c r="F152" s="12" t="s">
        <v>88</v>
      </c>
      <c r="G152" s="11">
        <v>200</v>
      </c>
      <c r="H152" s="13">
        <v>0</v>
      </c>
      <c r="I152" s="13">
        <v>0</v>
      </c>
      <c r="J152" s="13">
        <v>0</v>
      </c>
      <c r="K152" s="13"/>
      <c r="L152" s="13"/>
      <c r="M152" s="13">
        <f t="shared" si="16"/>
        <v>0</v>
      </c>
      <c r="N152" s="20"/>
      <c r="O152" s="20"/>
      <c r="P152" s="20"/>
    </row>
    <row r="153" spans="1:16" ht="12.75" hidden="1">
      <c r="A153" s="14"/>
      <c r="B153" s="32" t="s">
        <v>6</v>
      </c>
      <c r="C153" s="11" t="s">
        <v>19</v>
      </c>
      <c r="D153" s="11" t="s">
        <v>63</v>
      </c>
      <c r="E153" s="11" t="s">
        <v>64</v>
      </c>
      <c r="F153" s="12"/>
      <c r="G153" s="11"/>
      <c r="H153" s="13">
        <f aca="true" t="shared" si="17" ref="H153:J157">H154</f>
        <v>0</v>
      </c>
      <c r="I153" s="13">
        <f t="shared" si="17"/>
        <v>0</v>
      </c>
      <c r="J153" s="13">
        <f t="shared" si="17"/>
        <v>0</v>
      </c>
      <c r="K153" s="13">
        <f aca="true" t="shared" si="18" ref="K153:L157">K154</f>
        <v>0</v>
      </c>
      <c r="L153" s="13">
        <f t="shared" si="18"/>
        <v>0</v>
      </c>
      <c r="M153" s="13">
        <f t="shared" si="16"/>
        <v>0</v>
      </c>
      <c r="N153" s="20"/>
      <c r="O153" s="20"/>
      <c r="P153" s="20"/>
    </row>
    <row r="154" spans="1:16" ht="27" customHeight="1" hidden="1">
      <c r="A154" s="14"/>
      <c r="B154" s="22" t="s">
        <v>421</v>
      </c>
      <c r="C154" s="11" t="s">
        <v>19</v>
      </c>
      <c r="D154" s="11" t="s">
        <v>63</v>
      </c>
      <c r="E154" s="11" t="s">
        <v>64</v>
      </c>
      <c r="F154" s="12" t="s">
        <v>427</v>
      </c>
      <c r="G154" s="11"/>
      <c r="H154" s="13">
        <f t="shared" si="17"/>
        <v>0</v>
      </c>
      <c r="I154" s="13">
        <f t="shared" si="17"/>
        <v>0</v>
      </c>
      <c r="J154" s="13">
        <f t="shared" si="17"/>
        <v>0</v>
      </c>
      <c r="K154" s="13">
        <f t="shared" si="18"/>
        <v>0</v>
      </c>
      <c r="L154" s="13">
        <f t="shared" si="18"/>
        <v>0</v>
      </c>
      <c r="M154" s="13">
        <f t="shared" si="16"/>
        <v>0</v>
      </c>
      <c r="N154" s="20"/>
      <c r="O154" s="20"/>
      <c r="P154" s="20"/>
    </row>
    <row r="155" spans="1:16" ht="21.75" hidden="1">
      <c r="A155" s="14"/>
      <c r="B155" s="22" t="s">
        <v>555</v>
      </c>
      <c r="C155" s="11" t="s">
        <v>19</v>
      </c>
      <c r="D155" s="11" t="s">
        <v>63</v>
      </c>
      <c r="E155" s="11" t="s">
        <v>64</v>
      </c>
      <c r="F155" s="12" t="s">
        <v>425</v>
      </c>
      <c r="G155" s="11"/>
      <c r="H155" s="13">
        <f t="shared" si="17"/>
        <v>0</v>
      </c>
      <c r="I155" s="13">
        <f t="shared" si="17"/>
        <v>0</v>
      </c>
      <c r="J155" s="13">
        <f t="shared" si="17"/>
        <v>0</v>
      </c>
      <c r="K155" s="13">
        <f t="shared" si="18"/>
        <v>0</v>
      </c>
      <c r="L155" s="13">
        <f t="shared" si="18"/>
        <v>0</v>
      </c>
      <c r="M155" s="13">
        <f t="shared" si="16"/>
        <v>0</v>
      </c>
      <c r="N155" s="20"/>
      <c r="O155" s="20"/>
      <c r="P155" s="20"/>
    </row>
    <row r="156" spans="1:16" ht="24" hidden="1">
      <c r="A156" s="14"/>
      <c r="B156" s="22" t="s">
        <v>426</v>
      </c>
      <c r="C156" s="11" t="s">
        <v>19</v>
      </c>
      <c r="D156" s="11" t="s">
        <v>63</v>
      </c>
      <c r="E156" s="11" t="s">
        <v>64</v>
      </c>
      <c r="F156" s="12" t="s">
        <v>424</v>
      </c>
      <c r="G156" s="11"/>
      <c r="H156" s="13">
        <f t="shared" si="17"/>
        <v>0</v>
      </c>
      <c r="I156" s="13">
        <f t="shared" si="17"/>
        <v>0</v>
      </c>
      <c r="J156" s="13">
        <f t="shared" si="17"/>
        <v>0</v>
      </c>
      <c r="K156" s="13">
        <f t="shared" si="18"/>
        <v>0</v>
      </c>
      <c r="L156" s="13">
        <f t="shared" si="18"/>
        <v>0</v>
      </c>
      <c r="M156" s="13">
        <f t="shared" si="16"/>
        <v>0</v>
      </c>
      <c r="N156" s="20"/>
      <c r="O156" s="20"/>
      <c r="P156" s="20"/>
    </row>
    <row r="157" spans="1:16" ht="30.75" customHeight="1" hidden="1">
      <c r="A157" s="14"/>
      <c r="B157" s="22" t="s">
        <v>577</v>
      </c>
      <c r="C157" s="11" t="s">
        <v>19</v>
      </c>
      <c r="D157" s="11" t="s">
        <v>63</v>
      </c>
      <c r="E157" s="11" t="s">
        <v>64</v>
      </c>
      <c r="F157" s="12" t="s">
        <v>537</v>
      </c>
      <c r="G157" s="11"/>
      <c r="H157" s="13">
        <f t="shared" si="17"/>
        <v>0</v>
      </c>
      <c r="I157" s="13">
        <f t="shared" si="17"/>
        <v>0</v>
      </c>
      <c r="J157" s="13">
        <f t="shared" si="17"/>
        <v>0</v>
      </c>
      <c r="K157" s="13">
        <f t="shared" si="18"/>
        <v>0</v>
      </c>
      <c r="L157" s="13">
        <f t="shared" si="18"/>
        <v>0</v>
      </c>
      <c r="M157" s="13">
        <f t="shared" si="16"/>
        <v>0</v>
      </c>
      <c r="N157" s="20"/>
      <c r="O157" s="20"/>
      <c r="P157" s="20"/>
    </row>
    <row r="158" spans="1:16" ht="24" hidden="1">
      <c r="A158" s="14"/>
      <c r="B158" s="22" t="s">
        <v>139</v>
      </c>
      <c r="C158" s="11" t="s">
        <v>19</v>
      </c>
      <c r="D158" s="11" t="s">
        <v>63</v>
      </c>
      <c r="E158" s="11" t="s">
        <v>64</v>
      </c>
      <c r="F158" s="12" t="s">
        <v>537</v>
      </c>
      <c r="G158" s="11" t="s">
        <v>253</v>
      </c>
      <c r="H158" s="13">
        <v>0</v>
      </c>
      <c r="I158" s="13"/>
      <c r="J158" s="13">
        <f>H158+I158</f>
        <v>0</v>
      </c>
      <c r="K158" s="13">
        <v>0</v>
      </c>
      <c r="L158" s="13">
        <v>0</v>
      </c>
      <c r="M158" s="13">
        <f t="shared" si="16"/>
        <v>0</v>
      </c>
      <c r="N158" s="20"/>
      <c r="O158" s="20"/>
      <c r="P158" s="20"/>
    </row>
    <row r="159" spans="1:16" ht="12.75" hidden="1">
      <c r="A159" s="14"/>
      <c r="B159" s="38" t="s">
        <v>768</v>
      </c>
      <c r="C159" s="11" t="s">
        <v>19</v>
      </c>
      <c r="D159" s="11" t="s">
        <v>63</v>
      </c>
      <c r="E159" s="11" t="s">
        <v>72</v>
      </c>
      <c r="F159" s="12"/>
      <c r="G159" s="11"/>
      <c r="H159" s="13">
        <f aca="true" t="shared" si="19" ref="H159:J163">H160</f>
        <v>0</v>
      </c>
      <c r="I159" s="13">
        <f t="shared" si="19"/>
        <v>0</v>
      </c>
      <c r="J159" s="13">
        <f t="shared" si="19"/>
        <v>0</v>
      </c>
      <c r="K159" s="13">
        <f aca="true" t="shared" si="20" ref="K159:L163">K160</f>
        <v>0</v>
      </c>
      <c r="L159" s="13">
        <f t="shared" si="20"/>
        <v>0</v>
      </c>
      <c r="M159" s="13">
        <f t="shared" si="16"/>
        <v>0</v>
      </c>
      <c r="N159" s="20"/>
      <c r="O159" s="20"/>
      <c r="P159" s="20"/>
    </row>
    <row r="160" spans="1:16" ht="26.25" hidden="1">
      <c r="A160" s="14"/>
      <c r="B160" s="32" t="s">
        <v>640</v>
      </c>
      <c r="C160" s="11" t="s">
        <v>19</v>
      </c>
      <c r="D160" s="11" t="s">
        <v>63</v>
      </c>
      <c r="E160" s="11" t="s">
        <v>72</v>
      </c>
      <c r="F160" s="12" t="s">
        <v>348</v>
      </c>
      <c r="G160" s="11"/>
      <c r="H160" s="13">
        <f t="shared" si="19"/>
        <v>0</v>
      </c>
      <c r="I160" s="13">
        <f t="shared" si="19"/>
        <v>0</v>
      </c>
      <c r="J160" s="13">
        <f t="shared" si="19"/>
        <v>0</v>
      </c>
      <c r="K160" s="13">
        <f t="shared" si="20"/>
        <v>0</v>
      </c>
      <c r="L160" s="13">
        <f t="shared" si="20"/>
        <v>0</v>
      </c>
      <c r="M160" s="13">
        <f t="shared" si="16"/>
        <v>0</v>
      </c>
      <c r="N160" s="20"/>
      <c r="O160" s="20"/>
      <c r="P160" s="20"/>
    </row>
    <row r="161" spans="1:16" ht="26.25" hidden="1">
      <c r="A161" s="14"/>
      <c r="B161" s="32" t="s">
        <v>601</v>
      </c>
      <c r="C161" s="11" t="s">
        <v>19</v>
      </c>
      <c r="D161" s="11" t="s">
        <v>63</v>
      </c>
      <c r="E161" s="11" t="s">
        <v>72</v>
      </c>
      <c r="F161" s="12" t="s">
        <v>598</v>
      </c>
      <c r="G161" s="11"/>
      <c r="H161" s="13">
        <f t="shared" si="19"/>
        <v>0</v>
      </c>
      <c r="I161" s="13">
        <f t="shared" si="19"/>
        <v>0</v>
      </c>
      <c r="J161" s="13">
        <f t="shared" si="19"/>
        <v>0</v>
      </c>
      <c r="K161" s="13">
        <f t="shared" si="20"/>
        <v>0</v>
      </c>
      <c r="L161" s="13">
        <f t="shared" si="20"/>
        <v>0</v>
      </c>
      <c r="M161" s="13">
        <f t="shared" si="16"/>
        <v>0</v>
      </c>
      <c r="N161" s="20"/>
      <c r="O161" s="20"/>
      <c r="P161" s="20"/>
    </row>
    <row r="162" spans="1:16" ht="26.25" hidden="1">
      <c r="A162" s="14"/>
      <c r="B162" s="32" t="s">
        <v>602</v>
      </c>
      <c r="C162" s="11" t="s">
        <v>19</v>
      </c>
      <c r="D162" s="11" t="s">
        <v>63</v>
      </c>
      <c r="E162" s="11" t="s">
        <v>72</v>
      </c>
      <c r="F162" s="12" t="s">
        <v>599</v>
      </c>
      <c r="G162" s="11"/>
      <c r="H162" s="13">
        <f t="shared" si="19"/>
        <v>0</v>
      </c>
      <c r="I162" s="13">
        <f t="shared" si="19"/>
        <v>0</v>
      </c>
      <c r="J162" s="13">
        <f t="shared" si="19"/>
        <v>0</v>
      </c>
      <c r="K162" s="13">
        <f t="shared" si="20"/>
        <v>0</v>
      </c>
      <c r="L162" s="13">
        <f t="shared" si="20"/>
        <v>0</v>
      </c>
      <c r="M162" s="13">
        <f t="shared" si="16"/>
        <v>0</v>
      </c>
      <c r="N162" s="20"/>
      <c r="O162" s="20"/>
      <c r="P162" s="20"/>
    </row>
    <row r="163" spans="1:16" ht="26.25" hidden="1">
      <c r="A163" s="14"/>
      <c r="B163" s="32" t="s">
        <v>769</v>
      </c>
      <c r="C163" s="11" t="s">
        <v>19</v>
      </c>
      <c r="D163" s="11" t="s">
        <v>63</v>
      </c>
      <c r="E163" s="11" t="s">
        <v>72</v>
      </c>
      <c r="F163" s="12" t="s">
        <v>770</v>
      </c>
      <c r="G163" s="11"/>
      <c r="H163" s="13">
        <f t="shared" si="19"/>
        <v>0</v>
      </c>
      <c r="I163" s="13">
        <f t="shared" si="19"/>
        <v>0</v>
      </c>
      <c r="J163" s="13">
        <f t="shared" si="19"/>
        <v>0</v>
      </c>
      <c r="K163" s="13">
        <f t="shared" si="20"/>
        <v>0</v>
      </c>
      <c r="L163" s="13">
        <f t="shared" si="20"/>
        <v>0</v>
      </c>
      <c r="M163" s="13">
        <f t="shared" si="16"/>
        <v>0</v>
      </c>
      <c r="N163" s="20"/>
      <c r="O163" s="20"/>
      <c r="P163" s="20"/>
    </row>
    <row r="164" spans="1:16" ht="26.25" hidden="1">
      <c r="A164" s="14"/>
      <c r="B164" s="32" t="s">
        <v>139</v>
      </c>
      <c r="C164" s="11" t="s">
        <v>19</v>
      </c>
      <c r="D164" s="11" t="s">
        <v>63</v>
      </c>
      <c r="E164" s="11" t="s">
        <v>72</v>
      </c>
      <c r="F164" s="12" t="s">
        <v>770</v>
      </c>
      <c r="G164" s="11" t="s">
        <v>253</v>
      </c>
      <c r="H164" s="13">
        <v>0</v>
      </c>
      <c r="I164" s="13">
        <v>0</v>
      </c>
      <c r="J164" s="13">
        <v>0</v>
      </c>
      <c r="K164" s="13"/>
      <c r="L164" s="13">
        <v>0</v>
      </c>
      <c r="M164" s="13">
        <f t="shared" si="16"/>
        <v>0</v>
      </c>
      <c r="N164" s="20"/>
      <c r="O164" s="20"/>
      <c r="P164" s="20"/>
    </row>
    <row r="165" spans="1:16" ht="12.75">
      <c r="A165" s="14"/>
      <c r="B165" s="32" t="s">
        <v>51</v>
      </c>
      <c r="C165" s="11" t="s">
        <v>19</v>
      </c>
      <c r="D165" s="11" t="s">
        <v>63</v>
      </c>
      <c r="E165" s="12" t="s">
        <v>67</v>
      </c>
      <c r="F165" s="12"/>
      <c r="G165" s="11"/>
      <c r="H165" s="13">
        <f>H172+H176+H167</f>
        <v>14236360</v>
      </c>
      <c r="I165" s="13">
        <f>I172+I176+I167</f>
        <v>0</v>
      </c>
      <c r="J165" s="13">
        <f>J172+J176+J167</f>
        <v>14236360</v>
      </c>
      <c r="K165" s="13">
        <f>K172+K176+K167</f>
        <v>15405530</v>
      </c>
      <c r="L165" s="13">
        <f>L172+L176+L167</f>
        <v>0</v>
      </c>
      <c r="M165" s="13">
        <f t="shared" si="16"/>
        <v>15405530</v>
      </c>
      <c r="N165" s="20"/>
      <c r="O165" s="20"/>
      <c r="P165" s="20"/>
    </row>
    <row r="166" spans="1:16" ht="26.25">
      <c r="A166" s="14"/>
      <c r="B166" s="32" t="s">
        <v>407</v>
      </c>
      <c r="C166" s="11" t="s">
        <v>19</v>
      </c>
      <c r="D166" s="11" t="s">
        <v>63</v>
      </c>
      <c r="E166" s="12" t="s">
        <v>67</v>
      </c>
      <c r="F166" s="12" t="s">
        <v>347</v>
      </c>
      <c r="G166" s="11"/>
      <c r="H166" s="13">
        <f aca="true" t="shared" si="21" ref="H166:J168">H167</f>
        <v>14236360</v>
      </c>
      <c r="I166" s="13">
        <f t="shared" si="21"/>
        <v>0</v>
      </c>
      <c r="J166" s="13">
        <f t="shared" si="21"/>
        <v>14236360</v>
      </c>
      <c r="K166" s="13">
        <f aca="true" t="shared" si="22" ref="K166:L168">K167</f>
        <v>15405530</v>
      </c>
      <c r="L166" s="13">
        <f t="shared" si="22"/>
        <v>0</v>
      </c>
      <c r="M166" s="13">
        <f t="shared" si="16"/>
        <v>15405530</v>
      </c>
      <c r="N166" s="20"/>
      <c r="O166" s="20"/>
      <c r="P166" s="20"/>
    </row>
    <row r="167" spans="1:16" ht="26.25">
      <c r="A167" s="14"/>
      <c r="B167" s="32" t="s">
        <v>418</v>
      </c>
      <c r="C167" s="11" t="s">
        <v>19</v>
      </c>
      <c r="D167" s="11" t="s">
        <v>63</v>
      </c>
      <c r="E167" s="12" t="s">
        <v>67</v>
      </c>
      <c r="F167" s="12" t="s">
        <v>338</v>
      </c>
      <c r="G167" s="11"/>
      <c r="H167" s="13">
        <f t="shared" si="21"/>
        <v>14236360</v>
      </c>
      <c r="I167" s="13">
        <f t="shared" si="21"/>
        <v>0</v>
      </c>
      <c r="J167" s="13">
        <f t="shared" si="21"/>
        <v>14236360</v>
      </c>
      <c r="K167" s="13">
        <f t="shared" si="22"/>
        <v>15405530</v>
      </c>
      <c r="L167" s="13">
        <f t="shared" si="22"/>
        <v>0</v>
      </c>
      <c r="M167" s="13">
        <f t="shared" si="16"/>
        <v>15405530</v>
      </c>
      <c r="N167" s="20"/>
      <c r="O167" s="20"/>
      <c r="P167" s="20"/>
    </row>
    <row r="168" spans="1:16" ht="26.25">
      <c r="A168" s="14"/>
      <c r="B168" s="32" t="s">
        <v>419</v>
      </c>
      <c r="C168" s="11" t="s">
        <v>19</v>
      </c>
      <c r="D168" s="11" t="s">
        <v>63</v>
      </c>
      <c r="E168" s="12" t="s">
        <v>67</v>
      </c>
      <c r="F168" s="12" t="s">
        <v>337</v>
      </c>
      <c r="G168" s="11"/>
      <c r="H168" s="13">
        <f t="shared" si="21"/>
        <v>14236360</v>
      </c>
      <c r="I168" s="13">
        <f t="shared" si="21"/>
        <v>0</v>
      </c>
      <c r="J168" s="13">
        <f t="shared" si="21"/>
        <v>14236360</v>
      </c>
      <c r="K168" s="13">
        <f t="shared" si="22"/>
        <v>15405530</v>
      </c>
      <c r="L168" s="13">
        <f t="shared" si="22"/>
        <v>0</v>
      </c>
      <c r="M168" s="13">
        <f t="shared" si="16"/>
        <v>15405530</v>
      </c>
      <c r="N168" s="20"/>
      <c r="O168" s="20"/>
      <c r="P168" s="20"/>
    </row>
    <row r="169" spans="1:16" ht="12.75">
      <c r="A169" s="14"/>
      <c r="B169" s="32" t="s">
        <v>420</v>
      </c>
      <c r="C169" s="11" t="s">
        <v>19</v>
      </c>
      <c r="D169" s="11" t="s">
        <v>63</v>
      </c>
      <c r="E169" s="12" t="s">
        <v>67</v>
      </c>
      <c r="F169" s="12" t="s">
        <v>917</v>
      </c>
      <c r="G169" s="11"/>
      <c r="H169" s="13">
        <f>H170+H171</f>
        <v>14236360</v>
      </c>
      <c r="I169" s="13">
        <f>I170+I171</f>
        <v>0</v>
      </c>
      <c r="J169" s="13">
        <f>J170+J171</f>
        <v>14236360</v>
      </c>
      <c r="K169" s="13">
        <f>K170+K171</f>
        <v>15405530</v>
      </c>
      <c r="L169" s="13">
        <f>L170+L171</f>
        <v>0</v>
      </c>
      <c r="M169" s="13">
        <f t="shared" si="16"/>
        <v>15405530</v>
      </c>
      <c r="N169" s="20"/>
      <c r="O169" s="20"/>
      <c r="P169" s="20"/>
    </row>
    <row r="170" spans="1:16" ht="27.75" customHeight="1">
      <c r="A170" s="14"/>
      <c r="B170" s="32" t="s">
        <v>139</v>
      </c>
      <c r="C170" s="11" t="s">
        <v>19</v>
      </c>
      <c r="D170" s="11" t="s">
        <v>63</v>
      </c>
      <c r="E170" s="12" t="s">
        <v>67</v>
      </c>
      <c r="F170" s="12" t="s">
        <v>917</v>
      </c>
      <c r="G170" s="11" t="s">
        <v>253</v>
      </c>
      <c r="H170" s="13">
        <v>14236360</v>
      </c>
      <c r="I170" s="13">
        <v>0</v>
      </c>
      <c r="J170" s="13">
        <f>H170+I170</f>
        <v>14236360</v>
      </c>
      <c r="K170" s="13">
        <v>15405530</v>
      </c>
      <c r="L170" s="13">
        <v>0</v>
      </c>
      <c r="M170" s="13">
        <f t="shared" si="16"/>
        <v>15405530</v>
      </c>
      <c r="N170" s="20"/>
      <c r="O170" s="20"/>
      <c r="P170" s="20"/>
    </row>
    <row r="171" spans="1:16" ht="12.75" hidden="1">
      <c r="A171" s="14"/>
      <c r="B171" s="22" t="s">
        <v>142</v>
      </c>
      <c r="C171" s="11" t="s">
        <v>19</v>
      </c>
      <c r="D171" s="11" t="s">
        <v>63</v>
      </c>
      <c r="E171" s="12" t="s">
        <v>67</v>
      </c>
      <c r="F171" s="12" t="s">
        <v>917</v>
      </c>
      <c r="G171" s="11" t="s">
        <v>250</v>
      </c>
      <c r="H171" s="13">
        <v>0</v>
      </c>
      <c r="I171" s="13">
        <v>0</v>
      </c>
      <c r="J171" s="13">
        <f>H171+I171</f>
        <v>0</v>
      </c>
      <c r="K171" s="13">
        <v>0</v>
      </c>
      <c r="L171" s="13">
        <v>0</v>
      </c>
      <c r="M171" s="13">
        <f t="shared" si="16"/>
        <v>0</v>
      </c>
      <c r="N171" s="20"/>
      <c r="O171" s="20"/>
      <c r="P171" s="20"/>
    </row>
    <row r="172" spans="1:16" ht="20.25" customHeight="1" hidden="1">
      <c r="A172" s="14"/>
      <c r="B172" s="32" t="s">
        <v>224</v>
      </c>
      <c r="C172" s="11" t="s">
        <v>19</v>
      </c>
      <c r="D172" s="11" t="s">
        <v>63</v>
      </c>
      <c r="E172" s="12" t="s">
        <v>67</v>
      </c>
      <c r="F172" s="12" t="s">
        <v>121</v>
      </c>
      <c r="G172" s="11"/>
      <c r="H172" s="13">
        <f>H173</f>
        <v>0</v>
      </c>
      <c r="I172" s="13">
        <f>I173</f>
        <v>0</v>
      </c>
      <c r="J172" s="13">
        <f>J173</f>
        <v>0</v>
      </c>
      <c r="K172" s="13">
        <f>K173</f>
        <v>0</v>
      </c>
      <c r="L172" s="13">
        <f>L173</f>
        <v>0</v>
      </c>
      <c r="M172" s="13">
        <f t="shared" si="16"/>
        <v>0</v>
      </c>
      <c r="N172" s="20"/>
      <c r="O172" s="20"/>
      <c r="P172" s="20"/>
    </row>
    <row r="173" spans="1:16" ht="39" hidden="1">
      <c r="A173" s="14"/>
      <c r="B173" s="32" t="s">
        <v>225</v>
      </c>
      <c r="C173" s="11" t="s">
        <v>19</v>
      </c>
      <c r="D173" s="11" t="s">
        <v>63</v>
      </c>
      <c r="E173" s="12" t="s">
        <v>67</v>
      </c>
      <c r="F173" s="12" t="s">
        <v>89</v>
      </c>
      <c r="G173" s="11"/>
      <c r="H173" s="13">
        <f>H174+H175</f>
        <v>0</v>
      </c>
      <c r="I173" s="13">
        <f>I174+I175</f>
        <v>0</v>
      </c>
      <c r="J173" s="13">
        <f>J174+J175</f>
        <v>0</v>
      </c>
      <c r="K173" s="13">
        <f>K174+K175</f>
        <v>0</v>
      </c>
      <c r="L173" s="13">
        <f>L174+L175</f>
        <v>0</v>
      </c>
      <c r="M173" s="13">
        <f t="shared" si="16"/>
        <v>0</v>
      </c>
      <c r="N173" s="20"/>
      <c r="O173" s="20"/>
      <c r="P173" s="20"/>
    </row>
    <row r="174" spans="1:16" ht="26.25" hidden="1">
      <c r="A174" s="14"/>
      <c r="B174" s="32" t="s">
        <v>139</v>
      </c>
      <c r="C174" s="11" t="s">
        <v>19</v>
      </c>
      <c r="D174" s="11" t="s">
        <v>63</v>
      </c>
      <c r="E174" s="12" t="s">
        <v>67</v>
      </c>
      <c r="F174" s="12" t="s">
        <v>89</v>
      </c>
      <c r="G174" s="11">
        <v>200</v>
      </c>
      <c r="H174" s="13">
        <v>0</v>
      </c>
      <c r="I174" s="13">
        <v>0</v>
      </c>
      <c r="J174" s="13">
        <v>0</v>
      </c>
      <c r="K174" s="13"/>
      <c r="L174" s="13"/>
      <c r="M174" s="13">
        <f t="shared" si="16"/>
        <v>0</v>
      </c>
      <c r="N174" s="20"/>
      <c r="O174" s="20"/>
      <c r="P174" s="20"/>
    </row>
    <row r="175" spans="1:16" ht="12.75" hidden="1">
      <c r="A175" s="14"/>
      <c r="B175" s="32" t="s">
        <v>142</v>
      </c>
      <c r="C175" s="11" t="s">
        <v>19</v>
      </c>
      <c r="D175" s="11" t="s">
        <v>63</v>
      </c>
      <c r="E175" s="12" t="s">
        <v>67</v>
      </c>
      <c r="F175" s="12" t="s">
        <v>89</v>
      </c>
      <c r="G175" s="11" t="s">
        <v>250</v>
      </c>
      <c r="H175" s="13"/>
      <c r="I175" s="13"/>
      <c r="J175" s="13"/>
      <c r="K175" s="13"/>
      <c r="L175" s="13"/>
      <c r="M175" s="13">
        <f t="shared" si="16"/>
        <v>0</v>
      </c>
      <c r="N175" s="20"/>
      <c r="O175" s="20"/>
      <c r="P175" s="20"/>
    </row>
    <row r="176" spans="1:16" ht="12.75" hidden="1">
      <c r="A176" s="14"/>
      <c r="B176" s="32" t="s">
        <v>292</v>
      </c>
      <c r="C176" s="11" t="s">
        <v>19</v>
      </c>
      <c r="D176" s="11" t="s">
        <v>63</v>
      </c>
      <c r="E176" s="12" t="s">
        <v>67</v>
      </c>
      <c r="F176" s="12" t="s">
        <v>291</v>
      </c>
      <c r="G176" s="11"/>
      <c r="H176" s="13">
        <f>H177</f>
        <v>0</v>
      </c>
      <c r="I176" s="13">
        <f>I177</f>
        <v>0</v>
      </c>
      <c r="J176" s="13">
        <f>J177</f>
        <v>0</v>
      </c>
      <c r="K176" s="13">
        <f>K177</f>
        <v>0</v>
      </c>
      <c r="L176" s="13">
        <f>L177</f>
        <v>0</v>
      </c>
      <c r="M176" s="13">
        <f t="shared" si="16"/>
        <v>0</v>
      </c>
      <c r="N176" s="20"/>
      <c r="O176" s="20"/>
      <c r="P176" s="20"/>
    </row>
    <row r="177" spans="1:16" ht="26.25" hidden="1">
      <c r="A177" s="14"/>
      <c r="B177" s="32" t="s">
        <v>139</v>
      </c>
      <c r="C177" s="11" t="s">
        <v>19</v>
      </c>
      <c r="D177" s="11" t="s">
        <v>63</v>
      </c>
      <c r="E177" s="12" t="s">
        <v>67</v>
      </c>
      <c r="F177" s="12" t="s">
        <v>291</v>
      </c>
      <c r="G177" s="11" t="s">
        <v>253</v>
      </c>
      <c r="H177" s="13"/>
      <c r="I177" s="13"/>
      <c r="J177" s="13"/>
      <c r="K177" s="13"/>
      <c r="L177" s="13"/>
      <c r="M177" s="13">
        <f t="shared" si="16"/>
        <v>0</v>
      </c>
      <c r="N177" s="20"/>
      <c r="O177" s="20"/>
      <c r="P177" s="20"/>
    </row>
    <row r="178" spans="2:16" ht="12.75">
      <c r="B178" s="32" t="s">
        <v>29</v>
      </c>
      <c r="C178" s="11" t="s">
        <v>19</v>
      </c>
      <c r="D178" s="11" t="s">
        <v>63</v>
      </c>
      <c r="E178" s="12" t="s">
        <v>70</v>
      </c>
      <c r="F178" s="12"/>
      <c r="G178" s="11"/>
      <c r="H178" s="13">
        <f>H201+H179+H196+H210+H213+H223</f>
        <v>58700</v>
      </c>
      <c r="I178" s="13">
        <f>I201+I179+I196+I210+I213+I223</f>
        <v>0</v>
      </c>
      <c r="J178" s="13">
        <f>J201+J179+J196+J210+J213+J223</f>
        <v>58700</v>
      </c>
      <c r="K178" s="13">
        <f>K201+K179+K196+K210+K213+K223</f>
        <v>58700</v>
      </c>
      <c r="L178" s="13">
        <f>L201+L179+L196+L210+L213+L223</f>
        <v>0</v>
      </c>
      <c r="M178" s="13">
        <f t="shared" si="16"/>
        <v>58700</v>
      </c>
      <c r="N178" s="20"/>
      <c r="O178" s="20"/>
      <c r="P178" s="20"/>
    </row>
    <row r="179" spans="2:16" ht="24" hidden="1">
      <c r="B179" s="22" t="s">
        <v>410</v>
      </c>
      <c r="C179" s="11" t="s">
        <v>19</v>
      </c>
      <c r="D179" s="11" t="s">
        <v>63</v>
      </c>
      <c r="E179" s="12" t="s">
        <v>70</v>
      </c>
      <c r="F179" s="12" t="s">
        <v>342</v>
      </c>
      <c r="G179" s="11"/>
      <c r="H179" s="13">
        <f>H180</f>
        <v>0</v>
      </c>
      <c r="I179" s="13">
        <f>I180</f>
        <v>0</v>
      </c>
      <c r="J179" s="13">
        <f>J180</f>
        <v>0</v>
      </c>
      <c r="K179" s="13">
        <f>K180</f>
        <v>0</v>
      </c>
      <c r="L179" s="13">
        <f>L180</f>
        <v>0</v>
      </c>
      <c r="M179" s="13">
        <f t="shared" si="16"/>
        <v>0</v>
      </c>
      <c r="N179" s="20"/>
      <c r="O179" s="20"/>
      <c r="P179" s="20"/>
    </row>
    <row r="180" spans="2:16" ht="12.75" hidden="1">
      <c r="B180" s="22" t="s">
        <v>553</v>
      </c>
      <c r="C180" s="11" t="s">
        <v>19</v>
      </c>
      <c r="D180" s="11" t="s">
        <v>63</v>
      </c>
      <c r="E180" s="12" t="s">
        <v>70</v>
      </c>
      <c r="F180" s="12" t="s">
        <v>486</v>
      </c>
      <c r="G180" s="11"/>
      <c r="H180" s="13">
        <f>H181+H184</f>
        <v>0</v>
      </c>
      <c r="I180" s="13">
        <f>I181+I184</f>
        <v>0</v>
      </c>
      <c r="J180" s="13">
        <f>J181+J184</f>
        <v>0</v>
      </c>
      <c r="K180" s="13">
        <f>K181+K184</f>
        <v>0</v>
      </c>
      <c r="L180" s="13">
        <f>L181+L184</f>
        <v>0</v>
      </c>
      <c r="M180" s="13">
        <f t="shared" si="16"/>
        <v>0</v>
      </c>
      <c r="N180" s="20"/>
      <c r="O180" s="20"/>
      <c r="P180" s="20"/>
    </row>
    <row r="181" spans="2:16" ht="36" hidden="1">
      <c r="B181" s="22" t="s">
        <v>554</v>
      </c>
      <c r="C181" s="11" t="s">
        <v>19</v>
      </c>
      <c r="D181" s="11" t="s">
        <v>63</v>
      </c>
      <c r="E181" s="12" t="s">
        <v>70</v>
      </c>
      <c r="F181" s="12" t="s">
        <v>485</v>
      </c>
      <c r="G181" s="11"/>
      <c r="H181" s="13">
        <f>H183+H182</f>
        <v>0</v>
      </c>
      <c r="I181" s="13">
        <f>I183+I182</f>
        <v>0</v>
      </c>
      <c r="J181" s="13">
        <f>J183+J182</f>
        <v>0</v>
      </c>
      <c r="K181" s="13">
        <f>K183+K182</f>
        <v>0</v>
      </c>
      <c r="L181" s="13">
        <f>L183+L182</f>
        <v>0</v>
      </c>
      <c r="M181" s="13">
        <f t="shared" si="16"/>
        <v>0</v>
      </c>
      <c r="N181" s="20"/>
      <c r="O181" s="20"/>
      <c r="P181" s="20"/>
    </row>
    <row r="182" spans="2:16" ht="24" hidden="1">
      <c r="B182" s="22" t="s">
        <v>139</v>
      </c>
      <c r="C182" s="11" t="s">
        <v>19</v>
      </c>
      <c r="D182" s="11" t="s">
        <v>63</v>
      </c>
      <c r="E182" s="12" t="s">
        <v>70</v>
      </c>
      <c r="F182" s="12" t="s">
        <v>485</v>
      </c>
      <c r="G182" s="11" t="s">
        <v>253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f t="shared" si="16"/>
        <v>0</v>
      </c>
      <c r="N182" s="20"/>
      <c r="O182" s="20"/>
      <c r="P182" s="20"/>
    </row>
    <row r="183" spans="2:16" ht="12.75" hidden="1">
      <c r="B183" s="22" t="s">
        <v>142</v>
      </c>
      <c r="C183" s="11" t="s">
        <v>19</v>
      </c>
      <c r="D183" s="11" t="s">
        <v>63</v>
      </c>
      <c r="E183" s="12" t="s">
        <v>70</v>
      </c>
      <c r="F183" s="12" t="s">
        <v>485</v>
      </c>
      <c r="G183" s="11">
        <v>800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f t="shared" si="16"/>
        <v>0</v>
      </c>
      <c r="N183" s="20"/>
      <c r="O183" s="20"/>
      <c r="P183" s="20"/>
    </row>
    <row r="184" spans="2:16" ht="24" hidden="1">
      <c r="B184" s="22" t="s">
        <v>552</v>
      </c>
      <c r="C184" s="11" t="s">
        <v>19</v>
      </c>
      <c r="D184" s="11" t="s">
        <v>63</v>
      </c>
      <c r="E184" s="12" t="s">
        <v>70</v>
      </c>
      <c r="F184" s="12" t="s">
        <v>487</v>
      </c>
      <c r="G184" s="11"/>
      <c r="H184" s="13">
        <f>H185</f>
        <v>0</v>
      </c>
      <c r="I184" s="13">
        <f>I185</f>
        <v>0</v>
      </c>
      <c r="J184" s="13">
        <f>J185</f>
        <v>0</v>
      </c>
      <c r="K184" s="13">
        <f>K185</f>
        <v>0</v>
      </c>
      <c r="L184" s="13">
        <f>L185</f>
        <v>0</v>
      </c>
      <c r="M184" s="13">
        <f t="shared" si="16"/>
        <v>0</v>
      </c>
      <c r="N184" s="20"/>
      <c r="O184" s="20"/>
      <c r="P184" s="20"/>
    </row>
    <row r="185" spans="2:16" ht="24" hidden="1">
      <c r="B185" s="22" t="s">
        <v>139</v>
      </c>
      <c r="C185" s="11" t="s">
        <v>19</v>
      </c>
      <c r="D185" s="11" t="s">
        <v>63</v>
      </c>
      <c r="E185" s="12" t="s">
        <v>70</v>
      </c>
      <c r="F185" s="12" t="s">
        <v>487</v>
      </c>
      <c r="G185" s="11" t="s">
        <v>253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f t="shared" si="16"/>
        <v>0</v>
      </c>
      <c r="N185" s="20"/>
      <c r="O185" s="20"/>
      <c r="P185" s="20"/>
    </row>
    <row r="186" spans="2:16" ht="52.5" hidden="1">
      <c r="B186" s="32" t="s">
        <v>287</v>
      </c>
      <c r="C186" s="11" t="s">
        <v>19</v>
      </c>
      <c r="D186" s="11" t="s">
        <v>63</v>
      </c>
      <c r="E186" s="12" t="s">
        <v>70</v>
      </c>
      <c r="F186" s="12" t="s">
        <v>251</v>
      </c>
      <c r="G186" s="11"/>
      <c r="H186" s="13">
        <f>H187</f>
        <v>0</v>
      </c>
      <c r="I186" s="13">
        <f>I187</f>
        <v>0</v>
      </c>
      <c r="J186" s="13">
        <f>J187</f>
        <v>0</v>
      </c>
      <c r="K186" s="13">
        <f>K187</f>
        <v>0</v>
      </c>
      <c r="L186" s="13">
        <f>L187</f>
        <v>0</v>
      </c>
      <c r="M186" s="13">
        <f t="shared" si="16"/>
        <v>0</v>
      </c>
      <c r="N186" s="20"/>
      <c r="O186" s="20"/>
      <c r="P186" s="20"/>
    </row>
    <row r="187" spans="2:16" ht="52.5" hidden="1">
      <c r="B187" s="32" t="s">
        <v>287</v>
      </c>
      <c r="C187" s="11" t="s">
        <v>19</v>
      </c>
      <c r="D187" s="11" t="s">
        <v>63</v>
      </c>
      <c r="E187" s="12" t="s">
        <v>70</v>
      </c>
      <c r="F187" s="12" t="s">
        <v>251</v>
      </c>
      <c r="G187" s="11" t="s">
        <v>250</v>
      </c>
      <c r="H187" s="13"/>
      <c r="I187" s="13"/>
      <c r="J187" s="13"/>
      <c r="K187" s="13"/>
      <c r="L187" s="13"/>
      <c r="M187" s="13">
        <f t="shared" si="16"/>
        <v>0</v>
      </c>
      <c r="N187" s="20"/>
      <c r="O187" s="20"/>
      <c r="P187" s="20"/>
    </row>
    <row r="188" spans="2:16" ht="52.5" hidden="1">
      <c r="B188" s="32" t="s">
        <v>287</v>
      </c>
      <c r="C188" s="11" t="s">
        <v>19</v>
      </c>
      <c r="D188" s="11" t="s">
        <v>63</v>
      </c>
      <c r="E188" s="12" t="s">
        <v>70</v>
      </c>
      <c r="F188" s="12" t="s">
        <v>252</v>
      </c>
      <c r="G188" s="11"/>
      <c r="H188" s="13">
        <f>H189</f>
        <v>0</v>
      </c>
      <c r="I188" s="13">
        <f>I189</f>
        <v>0</v>
      </c>
      <c r="J188" s="13">
        <f>J189</f>
        <v>0</v>
      </c>
      <c r="K188" s="13">
        <f>K189</f>
        <v>0</v>
      </c>
      <c r="L188" s="13">
        <f>L189</f>
        <v>0</v>
      </c>
      <c r="M188" s="13">
        <f t="shared" si="16"/>
        <v>0</v>
      </c>
      <c r="N188" s="20"/>
      <c r="O188" s="20"/>
      <c r="P188" s="20"/>
    </row>
    <row r="189" spans="2:16" ht="12.75" hidden="1">
      <c r="B189" s="32" t="s">
        <v>142</v>
      </c>
      <c r="C189" s="11" t="s">
        <v>19</v>
      </c>
      <c r="D189" s="11" t="s">
        <v>63</v>
      </c>
      <c r="E189" s="12" t="s">
        <v>70</v>
      </c>
      <c r="F189" s="12" t="s">
        <v>252</v>
      </c>
      <c r="G189" s="11" t="s">
        <v>250</v>
      </c>
      <c r="H189" s="13"/>
      <c r="I189" s="13"/>
      <c r="J189" s="13"/>
      <c r="K189" s="13"/>
      <c r="L189" s="13"/>
      <c r="M189" s="13">
        <f t="shared" si="16"/>
        <v>0</v>
      </c>
      <c r="N189" s="20"/>
      <c r="O189" s="20"/>
      <c r="P189" s="20"/>
    </row>
    <row r="190" spans="2:16" ht="39" hidden="1">
      <c r="B190" s="32" t="s">
        <v>304</v>
      </c>
      <c r="C190" s="11" t="s">
        <v>19</v>
      </c>
      <c r="D190" s="11" t="s">
        <v>63</v>
      </c>
      <c r="E190" s="12" t="s">
        <v>70</v>
      </c>
      <c r="F190" s="12" t="s">
        <v>300</v>
      </c>
      <c r="G190" s="11"/>
      <c r="H190" s="13">
        <f>H191</f>
        <v>0</v>
      </c>
      <c r="I190" s="13">
        <f>I191</f>
        <v>0</v>
      </c>
      <c r="J190" s="13">
        <f>J191</f>
        <v>0</v>
      </c>
      <c r="K190" s="13">
        <f>K191</f>
        <v>0</v>
      </c>
      <c r="L190" s="13">
        <f>L191</f>
        <v>0</v>
      </c>
      <c r="M190" s="13">
        <f t="shared" si="16"/>
        <v>0</v>
      </c>
      <c r="N190" s="20"/>
      <c r="O190" s="20"/>
      <c r="P190" s="20"/>
    </row>
    <row r="191" spans="2:16" ht="52.5" hidden="1">
      <c r="B191" s="32" t="s">
        <v>287</v>
      </c>
      <c r="C191" s="11" t="s">
        <v>19</v>
      </c>
      <c r="D191" s="11" t="s">
        <v>63</v>
      </c>
      <c r="E191" s="12" t="s">
        <v>70</v>
      </c>
      <c r="F191" s="12" t="s">
        <v>300</v>
      </c>
      <c r="G191" s="11" t="s">
        <v>250</v>
      </c>
      <c r="H191" s="13"/>
      <c r="I191" s="13"/>
      <c r="J191" s="13"/>
      <c r="K191" s="13"/>
      <c r="L191" s="13"/>
      <c r="M191" s="13">
        <f t="shared" si="16"/>
        <v>0</v>
      </c>
      <c r="N191" s="20"/>
      <c r="O191" s="20"/>
      <c r="P191" s="20"/>
    </row>
    <row r="192" spans="2:16" ht="39" hidden="1">
      <c r="B192" s="32" t="s">
        <v>278</v>
      </c>
      <c r="C192" s="11" t="s">
        <v>19</v>
      </c>
      <c r="D192" s="11" t="s">
        <v>63</v>
      </c>
      <c r="E192" s="12" t="s">
        <v>70</v>
      </c>
      <c r="F192" s="12" t="s">
        <v>275</v>
      </c>
      <c r="G192" s="11"/>
      <c r="H192" s="13">
        <f>H193</f>
        <v>0</v>
      </c>
      <c r="I192" s="13">
        <f>I193</f>
        <v>0</v>
      </c>
      <c r="J192" s="13">
        <f>J193</f>
        <v>0</v>
      </c>
      <c r="K192" s="13">
        <f>K193</f>
        <v>0</v>
      </c>
      <c r="L192" s="13">
        <f>L193</f>
        <v>0</v>
      </c>
      <c r="M192" s="13">
        <f t="shared" si="16"/>
        <v>0</v>
      </c>
      <c r="N192" s="20"/>
      <c r="O192" s="20"/>
      <c r="P192" s="20"/>
    </row>
    <row r="193" spans="2:16" ht="12.75" hidden="1">
      <c r="B193" s="32" t="s">
        <v>142</v>
      </c>
      <c r="C193" s="11" t="s">
        <v>19</v>
      </c>
      <c r="D193" s="11" t="s">
        <v>63</v>
      </c>
      <c r="E193" s="12" t="s">
        <v>70</v>
      </c>
      <c r="F193" s="12" t="s">
        <v>275</v>
      </c>
      <c r="G193" s="11" t="s">
        <v>250</v>
      </c>
      <c r="H193" s="13"/>
      <c r="I193" s="13"/>
      <c r="J193" s="13"/>
      <c r="K193" s="13"/>
      <c r="L193" s="13"/>
      <c r="M193" s="13">
        <f t="shared" si="16"/>
        <v>0</v>
      </c>
      <c r="N193" s="20"/>
      <c r="O193" s="20"/>
      <c r="P193" s="20"/>
    </row>
    <row r="194" spans="2:16" ht="26.25" hidden="1">
      <c r="B194" s="32" t="s">
        <v>170</v>
      </c>
      <c r="C194" s="11" t="s">
        <v>19</v>
      </c>
      <c r="D194" s="11" t="s">
        <v>63</v>
      </c>
      <c r="E194" s="12" t="s">
        <v>70</v>
      </c>
      <c r="F194" s="12" t="s">
        <v>90</v>
      </c>
      <c r="G194" s="11"/>
      <c r="H194" s="13">
        <f>H195</f>
        <v>0</v>
      </c>
      <c r="I194" s="13">
        <f>I195</f>
        <v>0</v>
      </c>
      <c r="J194" s="13">
        <f>J195</f>
        <v>0</v>
      </c>
      <c r="K194" s="13">
        <f>K195</f>
        <v>0</v>
      </c>
      <c r="L194" s="13">
        <f>L195</f>
        <v>0</v>
      </c>
      <c r="M194" s="13">
        <f t="shared" si="16"/>
        <v>0</v>
      </c>
      <c r="N194" s="20"/>
      <c r="O194" s="20"/>
      <c r="P194" s="20"/>
    </row>
    <row r="195" spans="2:16" ht="26.25" hidden="1">
      <c r="B195" s="32" t="s">
        <v>139</v>
      </c>
      <c r="C195" s="11" t="s">
        <v>19</v>
      </c>
      <c r="D195" s="11" t="s">
        <v>63</v>
      </c>
      <c r="E195" s="12" t="s">
        <v>70</v>
      </c>
      <c r="F195" s="12" t="s">
        <v>90</v>
      </c>
      <c r="G195" s="11">
        <v>200</v>
      </c>
      <c r="H195" s="13"/>
      <c r="I195" s="13"/>
      <c r="J195" s="13"/>
      <c r="K195" s="13"/>
      <c r="L195" s="13"/>
      <c r="M195" s="13">
        <f t="shared" si="16"/>
        <v>0</v>
      </c>
      <c r="N195" s="20"/>
      <c r="O195" s="20"/>
      <c r="P195" s="20"/>
    </row>
    <row r="196" spans="2:16" ht="26.25" hidden="1">
      <c r="B196" s="32" t="s">
        <v>214</v>
      </c>
      <c r="C196" s="11" t="s">
        <v>19</v>
      </c>
      <c r="D196" s="11" t="s">
        <v>63</v>
      </c>
      <c r="E196" s="12" t="s">
        <v>70</v>
      </c>
      <c r="F196" s="12" t="s">
        <v>152</v>
      </c>
      <c r="G196" s="11"/>
      <c r="H196" s="13">
        <f>H197+H199</f>
        <v>0</v>
      </c>
      <c r="I196" s="13">
        <f>I197+I199</f>
        <v>0</v>
      </c>
      <c r="J196" s="13">
        <f>J197+J199</f>
        <v>0</v>
      </c>
      <c r="K196" s="13">
        <f>K197+K199</f>
        <v>0</v>
      </c>
      <c r="L196" s="13">
        <f>L197+L199</f>
        <v>0</v>
      </c>
      <c r="M196" s="13">
        <f t="shared" si="16"/>
        <v>0</v>
      </c>
      <c r="N196" s="20"/>
      <c r="O196" s="20"/>
      <c r="P196" s="20"/>
    </row>
    <row r="197" spans="2:16" ht="26.25" hidden="1">
      <c r="B197" s="32" t="s">
        <v>215</v>
      </c>
      <c r="C197" s="11" t="s">
        <v>19</v>
      </c>
      <c r="D197" s="11" t="s">
        <v>63</v>
      </c>
      <c r="E197" s="12" t="s">
        <v>70</v>
      </c>
      <c r="F197" s="12" t="s">
        <v>151</v>
      </c>
      <c r="G197" s="11"/>
      <c r="H197" s="13">
        <f>H198</f>
        <v>0</v>
      </c>
      <c r="I197" s="13">
        <f>I198</f>
        <v>0</v>
      </c>
      <c r="J197" s="13">
        <f>J198</f>
        <v>0</v>
      </c>
      <c r="K197" s="13">
        <f>K198</f>
        <v>0</v>
      </c>
      <c r="L197" s="13">
        <f>L198</f>
        <v>0</v>
      </c>
      <c r="M197" s="13">
        <f t="shared" si="16"/>
        <v>0</v>
      </c>
      <c r="N197" s="20"/>
      <c r="O197" s="20"/>
      <c r="P197" s="20"/>
    </row>
    <row r="198" spans="2:16" ht="26.25" hidden="1">
      <c r="B198" s="32" t="s">
        <v>139</v>
      </c>
      <c r="C198" s="11" t="s">
        <v>19</v>
      </c>
      <c r="D198" s="11" t="s">
        <v>63</v>
      </c>
      <c r="E198" s="12" t="s">
        <v>70</v>
      </c>
      <c r="F198" s="12" t="s">
        <v>151</v>
      </c>
      <c r="G198" s="11">
        <v>200</v>
      </c>
      <c r="H198" s="13"/>
      <c r="I198" s="13"/>
      <c r="J198" s="13"/>
      <c r="K198" s="13"/>
      <c r="L198" s="13"/>
      <c r="M198" s="13">
        <f t="shared" si="16"/>
        <v>0</v>
      </c>
      <c r="N198" s="20"/>
      <c r="O198" s="20"/>
      <c r="P198" s="20"/>
    </row>
    <row r="199" spans="2:16" ht="52.5" hidden="1">
      <c r="B199" s="32" t="s">
        <v>216</v>
      </c>
      <c r="C199" s="11" t="s">
        <v>19</v>
      </c>
      <c r="D199" s="11" t="s">
        <v>63</v>
      </c>
      <c r="E199" s="12" t="s">
        <v>70</v>
      </c>
      <c r="F199" s="12" t="s">
        <v>91</v>
      </c>
      <c r="G199" s="11"/>
      <c r="H199" s="13">
        <f>H200</f>
        <v>0</v>
      </c>
      <c r="I199" s="13">
        <f>I200</f>
        <v>0</v>
      </c>
      <c r="J199" s="13">
        <f>J200</f>
        <v>0</v>
      </c>
      <c r="K199" s="13">
        <f>K200</f>
        <v>0</v>
      </c>
      <c r="L199" s="13">
        <f>L200</f>
        <v>0</v>
      </c>
      <c r="M199" s="13">
        <f t="shared" si="16"/>
        <v>0</v>
      </c>
      <c r="N199" s="20"/>
      <c r="O199" s="20"/>
      <c r="P199" s="20"/>
    </row>
    <row r="200" spans="2:16" ht="26.25" hidden="1">
      <c r="B200" s="32" t="s">
        <v>139</v>
      </c>
      <c r="C200" s="11" t="s">
        <v>19</v>
      </c>
      <c r="D200" s="11" t="s">
        <v>63</v>
      </c>
      <c r="E200" s="12" t="s">
        <v>70</v>
      </c>
      <c r="F200" s="12" t="s">
        <v>91</v>
      </c>
      <c r="G200" s="11">
        <v>200</v>
      </c>
      <c r="H200" s="13"/>
      <c r="I200" s="13"/>
      <c r="J200" s="13"/>
      <c r="K200" s="13"/>
      <c r="L200" s="13"/>
      <c r="M200" s="13">
        <f t="shared" si="16"/>
        <v>0</v>
      </c>
      <c r="N200" s="20"/>
      <c r="O200" s="20"/>
      <c r="P200" s="20"/>
    </row>
    <row r="201" spans="2:16" ht="26.25" hidden="1">
      <c r="B201" s="32" t="s">
        <v>221</v>
      </c>
      <c r="C201" s="11" t="s">
        <v>19</v>
      </c>
      <c r="D201" s="11" t="s">
        <v>63</v>
      </c>
      <c r="E201" s="12" t="s">
        <v>70</v>
      </c>
      <c r="F201" s="12" t="s">
        <v>126</v>
      </c>
      <c r="G201" s="11"/>
      <c r="H201" s="13">
        <f>H202+H207</f>
        <v>0</v>
      </c>
      <c r="I201" s="13">
        <f>I202+I207</f>
        <v>0</v>
      </c>
      <c r="J201" s="13">
        <f>J202+J207</f>
        <v>0</v>
      </c>
      <c r="K201" s="13">
        <f>K202+K207</f>
        <v>0</v>
      </c>
      <c r="L201" s="13">
        <f>L202+L207</f>
        <v>0</v>
      </c>
      <c r="M201" s="13">
        <f t="shared" si="16"/>
        <v>0</v>
      </c>
      <c r="N201" s="20"/>
      <c r="O201" s="20"/>
      <c r="P201" s="20"/>
    </row>
    <row r="202" spans="2:16" ht="26.25" hidden="1">
      <c r="B202" s="32" t="s">
        <v>248</v>
      </c>
      <c r="C202" s="11" t="s">
        <v>19</v>
      </c>
      <c r="D202" s="11" t="s">
        <v>63</v>
      </c>
      <c r="E202" s="12" t="s">
        <v>70</v>
      </c>
      <c r="F202" s="12" t="s">
        <v>246</v>
      </c>
      <c r="G202" s="11"/>
      <c r="H202" s="13">
        <f>H203+H205</f>
        <v>0</v>
      </c>
      <c r="I202" s="13">
        <f>I203+I205</f>
        <v>0</v>
      </c>
      <c r="J202" s="13">
        <f>J203+J205</f>
        <v>0</v>
      </c>
      <c r="K202" s="13">
        <f>K203+K205</f>
        <v>0</v>
      </c>
      <c r="L202" s="13">
        <f>L203+L205</f>
        <v>0</v>
      </c>
      <c r="M202" s="13">
        <f t="shared" si="16"/>
        <v>0</v>
      </c>
      <c r="N202" s="20"/>
      <c r="O202" s="20"/>
      <c r="P202" s="20"/>
    </row>
    <row r="203" spans="2:16" ht="26.25" hidden="1">
      <c r="B203" s="32" t="s">
        <v>247</v>
      </c>
      <c r="C203" s="11" t="s">
        <v>19</v>
      </c>
      <c r="D203" s="11" t="s">
        <v>63</v>
      </c>
      <c r="E203" s="12" t="s">
        <v>70</v>
      </c>
      <c r="F203" s="12" t="s">
        <v>245</v>
      </c>
      <c r="G203" s="11"/>
      <c r="H203" s="13">
        <f>H204</f>
        <v>0</v>
      </c>
      <c r="I203" s="13">
        <f>I204</f>
        <v>0</v>
      </c>
      <c r="J203" s="13">
        <f>J204</f>
        <v>0</v>
      </c>
      <c r="K203" s="13">
        <f>K204</f>
        <v>0</v>
      </c>
      <c r="L203" s="13">
        <f>L204</f>
        <v>0</v>
      </c>
      <c r="M203" s="13">
        <f t="shared" si="16"/>
        <v>0</v>
      </c>
      <c r="N203" s="20"/>
      <c r="O203" s="20"/>
      <c r="P203" s="20"/>
    </row>
    <row r="204" spans="2:16" ht="26.25" hidden="1">
      <c r="B204" s="32" t="s">
        <v>139</v>
      </c>
      <c r="C204" s="11" t="s">
        <v>19</v>
      </c>
      <c r="D204" s="11" t="s">
        <v>63</v>
      </c>
      <c r="E204" s="12" t="s">
        <v>70</v>
      </c>
      <c r="F204" s="12" t="s">
        <v>245</v>
      </c>
      <c r="G204" s="11">
        <v>200</v>
      </c>
      <c r="H204" s="13"/>
      <c r="I204" s="13"/>
      <c r="J204" s="13"/>
      <c r="K204" s="13"/>
      <c r="L204" s="13"/>
      <c r="M204" s="13">
        <f t="shared" si="16"/>
        <v>0</v>
      </c>
      <c r="N204" s="20"/>
      <c r="O204" s="20"/>
      <c r="P204" s="20"/>
    </row>
    <row r="205" spans="2:16" ht="39" hidden="1">
      <c r="B205" s="32" t="s">
        <v>269</v>
      </c>
      <c r="C205" s="11" t="s">
        <v>19</v>
      </c>
      <c r="D205" s="11" t="s">
        <v>63</v>
      </c>
      <c r="E205" s="12" t="s">
        <v>70</v>
      </c>
      <c r="F205" s="12" t="s">
        <v>268</v>
      </c>
      <c r="G205" s="11"/>
      <c r="H205" s="13">
        <f>H206</f>
        <v>0</v>
      </c>
      <c r="I205" s="13">
        <f>I206</f>
        <v>0</v>
      </c>
      <c r="J205" s="13">
        <f>J206</f>
        <v>0</v>
      </c>
      <c r="K205" s="13">
        <f>K206</f>
        <v>0</v>
      </c>
      <c r="L205" s="13">
        <f>L206</f>
        <v>0</v>
      </c>
      <c r="M205" s="13">
        <f t="shared" si="16"/>
        <v>0</v>
      </c>
      <c r="N205" s="20"/>
      <c r="O205" s="20"/>
      <c r="P205" s="20"/>
    </row>
    <row r="206" spans="2:16" ht="26.25" hidden="1">
      <c r="B206" s="32" t="s">
        <v>139</v>
      </c>
      <c r="C206" s="11" t="s">
        <v>19</v>
      </c>
      <c r="D206" s="11" t="s">
        <v>63</v>
      </c>
      <c r="E206" s="12" t="s">
        <v>70</v>
      </c>
      <c r="F206" s="12" t="s">
        <v>268</v>
      </c>
      <c r="G206" s="11" t="s">
        <v>253</v>
      </c>
      <c r="H206" s="13"/>
      <c r="I206" s="13"/>
      <c r="J206" s="13"/>
      <c r="K206" s="13"/>
      <c r="L206" s="13"/>
      <c r="M206" s="13">
        <f t="shared" si="16"/>
        <v>0</v>
      </c>
      <c r="N206" s="20"/>
      <c r="O206" s="20"/>
      <c r="P206" s="20"/>
    </row>
    <row r="207" spans="2:16" ht="39" hidden="1">
      <c r="B207" s="32" t="s">
        <v>279</v>
      </c>
      <c r="C207" s="11" t="s">
        <v>19</v>
      </c>
      <c r="D207" s="11" t="s">
        <v>63</v>
      </c>
      <c r="E207" s="12" t="s">
        <v>70</v>
      </c>
      <c r="F207" s="12" t="s">
        <v>277</v>
      </c>
      <c r="G207" s="11"/>
      <c r="H207" s="13">
        <f aca="true" t="shared" si="23" ref="H207:L208">H208</f>
        <v>0</v>
      </c>
      <c r="I207" s="13">
        <f t="shared" si="23"/>
        <v>0</v>
      </c>
      <c r="J207" s="13">
        <f t="shared" si="23"/>
        <v>0</v>
      </c>
      <c r="K207" s="13">
        <f t="shared" si="23"/>
        <v>0</v>
      </c>
      <c r="L207" s="13">
        <f t="shared" si="23"/>
        <v>0</v>
      </c>
      <c r="M207" s="13">
        <f t="shared" si="16"/>
        <v>0</v>
      </c>
      <c r="N207" s="20"/>
      <c r="O207" s="20"/>
      <c r="P207" s="20"/>
    </row>
    <row r="208" spans="2:16" ht="118.5" hidden="1">
      <c r="B208" s="33" t="s">
        <v>280</v>
      </c>
      <c r="C208" s="11" t="s">
        <v>19</v>
      </c>
      <c r="D208" s="11" t="s">
        <v>63</v>
      </c>
      <c r="E208" s="12" t="s">
        <v>70</v>
      </c>
      <c r="F208" s="12" t="s">
        <v>276</v>
      </c>
      <c r="G208" s="11"/>
      <c r="H208" s="13">
        <f t="shared" si="23"/>
        <v>0</v>
      </c>
      <c r="I208" s="13">
        <f t="shared" si="23"/>
        <v>0</v>
      </c>
      <c r="J208" s="13">
        <f t="shared" si="23"/>
        <v>0</v>
      </c>
      <c r="K208" s="13">
        <f t="shared" si="23"/>
        <v>0</v>
      </c>
      <c r="L208" s="13">
        <f t="shared" si="23"/>
        <v>0</v>
      </c>
      <c r="M208" s="13">
        <f t="shared" si="16"/>
        <v>0</v>
      </c>
      <c r="N208" s="20"/>
      <c r="O208" s="20"/>
      <c r="P208" s="20"/>
    </row>
    <row r="209" spans="2:16" ht="26.25" hidden="1">
      <c r="B209" s="32" t="s">
        <v>139</v>
      </c>
      <c r="C209" s="11" t="s">
        <v>19</v>
      </c>
      <c r="D209" s="11" t="s">
        <v>63</v>
      </c>
      <c r="E209" s="12" t="s">
        <v>70</v>
      </c>
      <c r="F209" s="12" t="s">
        <v>276</v>
      </c>
      <c r="G209" s="11" t="s">
        <v>253</v>
      </c>
      <c r="H209" s="13"/>
      <c r="I209" s="13"/>
      <c r="J209" s="13"/>
      <c r="K209" s="13"/>
      <c r="L209" s="13"/>
      <c r="M209" s="13">
        <f t="shared" si="16"/>
        <v>0</v>
      </c>
      <c r="N209" s="20"/>
      <c r="O209" s="20"/>
      <c r="P209" s="20"/>
    </row>
    <row r="210" spans="2:16" ht="12.75" hidden="1">
      <c r="B210" s="32" t="s">
        <v>224</v>
      </c>
      <c r="C210" s="11" t="s">
        <v>19</v>
      </c>
      <c r="D210" s="11" t="s">
        <v>63</v>
      </c>
      <c r="E210" s="12" t="s">
        <v>70</v>
      </c>
      <c r="F210" s="12" t="s">
        <v>121</v>
      </c>
      <c r="G210" s="11"/>
      <c r="H210" s="13">
        <f aca="true" t="shared" si="24" ref="H210:L211">H211</f>
        <v>0</v>
      </c>
      <c r="I210" s="13">
        <f t="shared" si="24"/>
        <v>0</v>
      </c>
      <c r="J210" s="13">
        <f t="shared" si="24"/>
        <v>0</v>
      </c>
      <c r="K210" s="13">
        <f t="shared" si="24"/>
        <v>0</v>
      </c>
      <c r="L210" s="13">
        <f t="shared" si="24"/>
        <v>0</v>
      </c>
      <c r="M210" s="13">
        <f t="shared" si="16"/>
        <v>0</v>
      </c>
      <c r="N210" s="20"/>
      <c r="O210" s="20"/>
      <c r="P210" s="20"/>
    </row>
    <row r="211" spans="2:16" ht="12.75" hidden="1">
      <c r="B211" s="32" t="s">
        <v>292</v>
      </c>
      <c r="C211" s="11" t="s">
        <v>19</v>
      </c>
      <c r="D211" s="11" t="s">
        <v>63</v>
      </c>
      <c r="E211" s="12" t="s">
        <v>70</v>
      </c>
      <c r="F211" s="12" t="s">
        <v>291</v>
      </c>
      <c r="G211" s="11"/>
      <c r="H211" s="13">
        <f t="shared" si="24"/>
        <v>0</v>
      </c>
      <c r="I211" s="13">
        <f t="shared" si="24"/>
        <v>0</v>
      </c>
      <c r="J211" s="13">
        <f t="shared" si="24"/>
        <v>0</v>
      </c>
      <c r="K211" s="13">
        <f t="shared" si="24"/>
        <v>0</v>
      </c>
      <c r="L211" s="13">
        <f t="shared" si="24"/>
        <v>0</v>
      </c>
      <c r="M211" s="13">
        <f aca="true" t="shared" si="25" ref="M211:M274">K211+L211</f>
        <v>0</v>
      </c>
      <c r="N211" s="20"/>
      <c r="O211" s="20"/>
      <c r="P211" s="20"/>
    </row>
    <row r="212" spans="2:16" ht="26.25" hidden="1">
      <c r="B212" s="32" t="s">
        <v>139</v>
      </c>
      <c r="C212" s="11" t="s">
        <v>19</v>
      </c>
      <c r="D212" s="11" t="s">
        <v>63</v>
      </c>
      <c r="E212" s="12" t="s">
        <v>70</v>
      </c>
      <c r="F212" s="12" t="s">
        <v>291</v>
      </c>
      <c r="G212" s="11" t="s">
        <v>253</v>
      </c>
      <c r="H212" s="13"/>
      <c r="I212" s="13"/>
      <c r="J212" s="13"/>
      <c r="K212" s="13"/>
      <c r="L212" s="13"/>
      <c r="M212" s="13">
        <f t="shared" si="25"/>
        <v>0</v>
      </c>
      <c r="N212" s="20"/>
      <c r="O212" s="20"/>
      <c r="P212" s="20"/>
    </row>
    <row r="213" spans="2:16" ht="24">
      <c r="B213" s="22" t="s">
        <v>404</v>
      </c>
      <c r="C213" s="11" t="s">
        <v>19</v>
      </c>
      <c r="D213" s="11" t="s">
        <v>63</v>
      </c>
      <c r="E213" s="12" t="s">
        <v>70</v>
      </c>
      <c r="F213" s="12" t="s">
        <v>348</v>
      </c>
      <c r="G213" s="11"/>
      <c r="H213" s="13">
        <f>H214</f>
        <v>900</v>
      </c>
      <c r="I213" s="13">
        <f>I214</f>
        <v>0</v>
      </c>
      <c r="J213" s="13">
        <f>J214</f>
        <v>900</v>
      </c>
      <c r="K213" s="13">
        <f aca="true" t="shared" si="26" ref="K213:L215">K214</f>
        <v>900</v>
      </c>
      <c r="L213" s="13">
        <f t="shared" si="26"/>
        <v>0</v>
      </c>
      <c r="M213" s="13">
        <f t="shared" si="25"/>
        <v>900</v>
      </c>
      <c r="N213" s="20"/>
      <c r="O213" s="20"/>
      <c r="P213" s="20"/>
    </row>
    <row r="214" spans="2:16" ht="24">
      <c r="B214" s="22" t="s">
        <v>550</v>
      </c>
      <c r="C214" s="11" t="s">
        <v>19</v>
      </c>
      <c r="D214" s="11" t="s">
        <v>63</v>
      </c>
      <c r="E214" s="12" t="s">
        <v>70</v>
      </c>
      <c r="F214" s="12" t="s">
        <v>489</v>
      </c>
      <c r="G214" s="11"/>
      <c r="H214" s="13">
        <f>H215+H217</f>
        <v>900</v>
      </c>
      <c r="I214" s="13">
        <f>I215+I217</f>
        <v>0</v>
      </c>
      <c r="J214" s="13">
        <f>J215+J217</f>
        <v>900</v>
      </c>
      <c r="K214" s="13">
        <f>K215+K217</f>
        <v>900</v>
      </c>
      <c r="L214" s="13">
        <f>L215+L217</f>
        <v>0</v>
      </c>
      <c r="M214" s="13">
        <f t="shared" si="25"/>
        <v>900</v>
      </c>
      <c r="N214" s="20"/>
      <c r="O214" s="20"/>
      <c r="P214" s="20"/>
    </row>
    <row r="215" spans="2:16" ht="24" hidden="1">
      <c r="B215" s="22" t="s">
        <v>551</v>
      </c>
      <c r="C215" s="11" t="s">
        <v>19</v>
      </c>
      <c r="D215" s="11" t="s">
        <v>63</v>
      </c>
      <c r="E215" s="12" t="s">
        <v>70</v>
      </c>
      <c r="F215" s="12" t="s">
        <v>488</v>
      </c>
      <c r="G215" s="11"/>
      <c r="H215" s="13">
        <f>H216</f>
        <v>0</v>
      </c>
      <c r="I215" s="13">
        <f>I216</f>
        <v>0</v>
      </c>
      <c r="J215" s="13">
        <f>J216</f>
        <v>0</v>
      </c>
      <c r="K215" s="13">
        <f t="shared" si="26"/>
        <v>0</v>
      </c>
      <c r="L215" s="13">
        <f t="shared" si="26"/>
        <v>0</v>
      </c>
      <c r="M215" s="13">
        <f t="shared" si="25"/>
        <v>0</v>
      </c>
      <c r="N215" s="20"/>
      <c r="O215" s="20"/>
      <c r="P215" s="20"/>
    </row>
    <row r="216" spans="2:16" ht="27.75" customHeight="1" hidden="1">
      <c r="B216" s="22" t="s">
        <v>139</v>
      </c>
      <c r="C216" s="11" t="s">
        <v>19</v>
      </c>
      <c r="D216" s="11" t="s">
        <v>63</v>
      </c>
      <c r="E216" s="12" t="s">
        <v>70</v>
      </c>
      <c r="F216" s="12" t="s">
        <v>488</v>
      </c>
      <c r="G216" s="11" t="s">
        <v>253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f t="shared" si="25"/>
        <v>0</v>
      </c>
      <c r="N216" s="20"/>
      <c r="O216" s="20"/>
      <c r="P216" s="20"/>
    </row>
    <row r="217" spans="2:16" ht="24">
      <c r="B217" s="22" t="s">
        <v>627</v>
      </c>
      <c r="C217" s="11" t="s">
        <v>19</v>
      </c>
      <c r="D217" s="11" t="s">
        <v>63</v>
      </c>
      <c r="E217" s="12" t="s">
        <v>70</v>
      </c>
      <c r="F217" s="12" t="s">
        <v>617</v>
      </c>
      <c r="G217" s="11"/>
      <c r="H217" s="13">
        <f>H218+H220</f>
        <v>900</v>
      </c>
      <c r="I217" s="13">
        <f>I218+I220</f>
        <v>0</v>
      </c>
      <c r="J217" s="13">
        <f>J218+J220</f>
        <v>900</v>
      </c>
      <c r="K217" s="13">
        <f>K218+K220</f>
        <v>900</v>
      </c>
      <c r="L217" s="13">
        <f aca="true" t="shared" si="27" ref="H217:L218">L218</f>
        <v>0</v>
      </c>
      <c r="M217" s="13">
        <f t="shared" si="25"/>
        <v>900</v>
      </c>
      <c r="N217" s="20"/>
      <c r="O217" s="20"/>
      <c r="P217" s="20"/>
    </row>
    <row r="218" spans="2:16" ht="12.75" hidden="1">
      <c r="B218" s="22" t="s">
        <v>628</v>
      </c>
      <c r="C218" s="11" t="s">
        <v>19</v>
      </c>
      <c r="D218" s="11" t="s">
        <v>63</v>
      </c>
      <c r="E218" s="12" t="s">
        <v>70</v>
      </c>
      <c r="F218" s="12" t="s">
        <v>618</v>
      </c>
      <c r="G218" s="11"/>
      <c r="H218" s="13">
        <f t="shared" si="27"/>
        <v>0</v>
      </c>
      <c r="I218" s="13">
        <f t="shared" si="27"/>
        <v>0</v>
      </c>
      <c r="J218" s="13">
        <f t="shared" si="27"/>
        <v>0</v>
      </c>
      <c r="K218" s="13">
        <f t="shared" si="27"/>
        <v>0</v>
      </c>
      <c r="L218" s="13">
        <f t="shared" si="27"/>
        <v>0</v>
      </c>
      <c r="M218" s="13">
        <f t="shared" si="25"/>
        <v>0</v>
      </c>
      <c r="N218" s="20"/>
      <c r="O218" s="20"/>
      <c r="P218" s="20"/>
    </row>
    <row r="219" spans="2:16" ht="24" hidden="1">
      <c r="B219" s="22" t="s">
        <v>139</v>
      </c>
      <c r="C219" s="11" t="s">
        <v>19</v>
      </c>
      <c r="D219" s="11" t="s">
        <v>63</v>
      </c>
      <c r="E219" s="12" t="s">
        <v>70</v>
      </c>
      <c r="F219" s="12" t="s">
        <v>618</v>
      </c>
      <c r="G219" s="11" t="s">
        <v>253</v>
      </c>
      <c r="H219" s="13">
        <v>0</v>
      </c>
      <c r="I219" s="13">
        <v>0</v>
      </c>
      <c r="J219" s="13">
        <v>0</v>
      </c>
      <c r="K219" s="13"/>
      <c r="L219" s="13"/>
      <c r="M219" s="13">
        <f t="shared" si="25"/>
        <v>0</v>
      </c>
      <c r="N219" s="20"/>
      <c r="O219" s="20"/>
      <c r="P219" s="20"/>
    </row>
    <row r="220" spans="2:16" ht="12.75">
      <c r="B220" s="22" t="s">
        <v>629</v>
      </c>
      <c r="C220" s="11" t="s">
        <v>19</v>
      </c>
      <c r="D220" s="11" t="s">
        <v>63</v>
      </c>
      <c r="E220" s="12" t="s">
        <v>70</v>
      </c>
      <c r="F220" s="12" t="s">
        <v>619</v>
      </c>
      <c r="G220" s="11"/>
      <c r="H220" s="13">
        <f aca="true" t="shared" si="28" ref="H220:L221">H221</f>
        <v>900</v>
      </c>
      <c r="I220" s="13">
        <f t="shared" si="28"/>
        <v>0</v>
      </c>
      <c r="J220" s="13">
        <f t="shared" si="28"/>
        <v>900</v>
      </c>
      <c r="K220" s="13">
        <f t="shared" si="28"/>
        <v>900</v>
      </c>
      <c r="L220" s="13">
        <f t="shared" si="28"/>
        <v>0</v>
      </c>
      <c r="M220" s="13">
        <f t="shared" si="25"/>
        <v>900</v>
      </c>
      <c r="N220" s="20"/>
      <c r="O220" s="20"/>
      <c r="P220" s="20"/>
    </row>
    <row r="221" spans="2:16" ht="96">
      <c r="B221" s="23" t="s">
        <v>280</v>
      </c>
      <c r="C221" s="11" t="s">
        <v>19</v>
      </c>
      <c r="D221" s="11" t="s">
        <v>63</v>
      </c>
      <c r="E221" s="12" t="s">
        <v>70</v>
      </c>
      <c r="F221" s="12" t="s">
        <v>620</v>
      </c>
      <c r="G221" s="11"/>
      <c r="H221" s="13">
        <f t="shared" si="28"/>
        <v>900</v>
      </c>
      <c r="I221" s="13">
        <f t="shared" si="28"/>
        <v>0</v>
      </c>
      <c r="J221" s="13">
        <f t="shared" si="28"/>
        <v>900</v>
      </c>
      <c r="K221" s="13">
        <f t="shared" si="28"/>
        <v>900</v>
      </c>
      <c r="L221" s="13">
        <f t="shared" si="28"/>
        <v>0</v>
      </c>
      <c r="M221" s="13">
        <f t="shared" si="25"/>
        <v>900</v>
      </c>
      <c r="N221" s="20"/>
      <c r="O221" s="20"/>
      <c r="P221" s="20"/>
    </row>
    <row r="222" spans="2:16" ht="24">
      <c r="B222" s="22" t="s">
        <v>139</v>
      </c>
      <c r="C222" s="11" t="s">
        <v>19</v>
      </c>
      <c r="D222" s="11" t="s">
        <v>63</v>
      </c>
      <c r="E222" s="12" t="s">
        <v>70</v>
      </c>
      <c r="F222" s="12" t="s">
        <v>620</v>
      </c>
      <c r="G222" s="11" t="s">
        <v>253</v>
      </c>
      <c r="H222" s="13">
        <v>900</v>
      </c>
      <c r="I222" s="13">
        <v>0</v>
      </c>
      <c r="J222" s="13">
        <f>H222+I222</f>
        <v>900</v>
      </c>
      <c r="K222" s="13">
        <v>900</v>
      </c>
      <c r="L222" s="13">
        <v>0</v>
      </c>
      <c r="M222" s="13">
        <f t="shared" si="25"/>
        <v>900</v>
      </c>
      <c r="N222" s="20"/>
      <c r="O222" s="20"/>
      <c r="P222" s="20"/>
    </row>
    <row r="223" spans="2:16" ht="12.75">
      <c r="B223" s="22" t="s">
        <v>158</v>
      </c>
      <c r="C223" s="11" t="s">
        <v>19</v>
      </c>
      <c r="D223" s="11" t="s">
        <v>63</v>
      </c>
      <c r="E223" s="12" t="s">
        <v>70</v>
      </c>
      <c r="F223" s="12" t="s">
        <v>147</v>
      </c>
      <c r="G223" s="11"/>
      <c r="H223" s="13">
        <f>H224</f>
        <v>57800</v>
      </c>
      <c r="I223" s="13">
        <f>I224</f>
        <v>0</v>
      </c>
      <c r="J223" s="13">
        <f>J224</f>
        <v>57800</v>
      </c>
      <c r="K223" s="13">
        <f>K224</f>
        <v>57800</v>
      </c>
      <c r="L223" s="13">
        <f>L224</f>
        <v>0</v>
      </c>
      <c r="M223" s="13">
        <f t="shared" si="25"/>
        <v>57800</v>
      </c>
      <c r="N223" s="20"/>
      <c r="O223" s="20"/>
      <c r="P223" s="20"/>
    </row>
    <row r="224" spans="2:16" ht="24">
      <c r="B224" s="22" t="s">
        <v>227</v>
      </c>
      <c r="C224" s="11" t="s">
        <v>19</v>
      </c>
      <c r="D224" s="11" t="s">
        <v>63</v>
      </c>
      <c r="E224" s="12" t="s">
        <v>70</v>
      </c>
      <c r="F224" s="12" t="s">
        <v>82</v>
      </c>
      <c r="G224" s="11"/>
      <c r="H224" s="13">
        <f>H225+H226</f>
        <v>57800</v>
      </c>
      <c r="I224" s="13">
        <f>I225+I226</f>
        <v>0</v>
      </c>
      <c r="J224" s="13">
        <f>J225+J226</f>
        <v>57800</v>
      </c>
      <c r="K224" s="13">
        <f>K225+K226</f>
        <v>57800</v>
      </c>
      <c r="L224" s="13">
        <f>L225+L226</f>
        <v>0</v>
      </c>
      <c r="M224" s="13">
        <f t="shared" si="25"/>
        <v>57800</v>
      </c>
      <c r="N224" s="20"/>
      <c r="O224" s="20"/>
      <c r="P224" s="20"/>
    </row>
    <row r="225" spans="2:16" ht="36">
      <c r="B225" s="22" t="s">
        <v>138</v>
      </c>
      <c r="C225" s="11" t="s">
        <v>19</v>
      </c>
      <c r="D225" s="11" t="s">
        <v>63</v>
      </c>
      <c r="E225" s="12" t="s">
        <v>70</v>
      </c>
      <c r="F225" s="12" t="s">
        <v>82</v>
      </c>
      <c r="G225" s="11" t="s">
        <v>116</v>
      </c>
      <c r="H225" s="13">
        <v>54420</v>
      </c>
      <c r="I225" s="13">
        <v>0</v>
      </c>
      <c r="J225" s="13">
        <f>H225+I225</f>
        <v>54420</v>
      </c>
      <c r="K225" s="13">
        <v>54420</v>
      </c>
      <c r="L225" s="13">
        <v>0</v>
      </c>
      <c r="M225" s="13">
        <f t="shared" si="25"/>
        <v>54420</v>
      </c>
      <c r="N225" s="20"/>
      <c r="O225" s="20"/>
      <c r="P225" s="20"/>
    </row>
    <row r="226" spans="2:16" ht="24">
      <c r="B226" s="22" t="s">
        <v>139</v>
      </c>
      <c r="C226" s="11" t="s">
        <v>19</v>
      </c>
      <c r="D226" s="11" t="s">
        <v>63</v>
      </c>
      <c r="E226" s="12" t="s">
        <v>70</v>
      </c>
      <c r="F226" s="12" t="s">
        <v>82</v>
      </c>
      <c r="G226" s="11" t="s">
        <v>253</v>
      </c>
      <c r="H226" s="13">
        <v>3380</v>
      </c>
      <c r="I226" s="13">
        <v>0</v>
      </c>
      <c r="J226" s="13">
        <f>H226+I226</f>
        <v>3380</v>
      </c>
      <c r="K226" s="13">
        <v>3380</v>
      </c>
      <c r="L226" s="13">
        <v>0</v>
      </c>
      <c r="M226" s="13">
        <f t="shared" si="25"/>
        <v>3380</v>
      </c>
      <c r="N226" s="20"/>
      <c r="O226" s="20"/>
      <c r="P226" s="20"/>
    </row>
    <row r="227" spans="2:16" ht="12.75">
      <c r="B227" s="32" t="s">
        <v>239</v>
      </c>
      <c r="C227" s="11" t="s">
        <v>19</v>
      </c>
      <c r="D227" s="11" t="s">
        <v>69</v>
      </c>
      <c r="E227" s="12"/>
      <c r="F227" s="12"/>
      <c r="G227" s="11"/>
      <c r="H227" s="13">
        <f>H228</f>
        <v>7087387.76</v>
      </c>
      <c r="I227" s="13">
        <f>I228</f>
        <v>-6000000</v>
      </c>
      <c r="J227" s="13">
        <f>J228</f>
        <v>1087387.76</v>
      </c>
      <c r="K227" s="13">
        <f>K228</f>
        <v>3746673.47</v>
      </c>
      <c r="L227" s="13">
        <f>L228</f>
        <v>0</v>
      </c>
      <c r="M227" s="13">
        <f t="shared" si="25"/>
        <v>3746673.47</v>
      </c>
      <c r="N227" s="20"/>
      <c r="O227" s="20"/>
      <c r="P227" s="20"/>
    </row>
    <row r="228" spans="2:16" ht="12.75">
      <c r="B228" s="32" t="s">
        <v>41</v>
      </c>
      <c r="C228" s="11" t="s">
        <v>19</v>
      </c>
      <c r="D228" s="11" t="s">
        <v>69</v>
      </c>
      <c r="E228" s="12" t="s">
        <v>61</v>
      </c>
      <c r="F228" s="12"/>
      <c r="G228" s="11"/>
      <c r="H228" s="13">
        <f>H244+H247+H230+H240</f>
        <v>7087387.76</v>
      </c>
      <c r="I228" s="13">
        <f>I244+I247+I230+I240</f>
        <v>-6000000</v>
      </c>
      <c r="J228" s="13">
        <f>J244+J247+J230+J240</f>
        <v>1087387.76</v>
      </c>
      <c r="K228" s="13">
        <f>K244+K247+K230+K240</f>
        <v>3746673.47</v>
      </c>
      <c r="L228" s="13">
        <f>L244+L247+L230+L240</f>
        <v>0</v>
      </c>
      <c r="M228" s="13">
        <f t="shared" si="25"/>
        <v>3746673.47</v>
      </c>
      <c r="N228" s="20"/>
      <c r="O228" s="20"/>
      <c r="P228" s="20"/>
    </row>
    <row r="229" spans="2:16" ht="41.25" customHeight="1">
      <c r="B229" s="32" t="s">
        <v>421</v>
      </c>
      <c r="C229" s="11" t="s">
        <v>19</v>
      </c>
      <c r="D229" s="11" t="s">
        <v>69</v>
      </c>
      <c r="E229" s="12" t="s">
        <v>61</v>
      </c>
      <c r="F229" s="12" t="s">
        <v>347</v>
      </c>
      <c r="G229" s="11"/>
      <c r="H229" s="13">
        <f>H230+H240</f>
        <v>7087387.76</v>
      </c>
      <c r="I229" s="13">
        <f>I230+I240</f>
        <v>-6000000</v>
      </c>
      <c r="J229" s="13">
        <f>J230+J240</f>
        <v>1087387.76</v>
      </c>
      <c r="K229" s="13">
        <f>K230+K240</f>
        <v>3746673.47</v>
      </c>
      <c r="L229" s="13">
        <f>L230+L240</f>
        <v>0</v>
      </c>
      <c r="M229" s="13">
        <f t="shared" si="25"/>
        <v>3746673.47</v>
      </c>
      <c r="N229" s="20"/>
      <c r="O229" s="20"/>
      <c r="P229" s="20"/>
    </row>
    <row r="230" spans="2:16" ht="12.75">
      <c r="B230" s="32" t="s">
        <v>422</v>
      </c>
      <c r="C230" s="11" t="s">
        <v>19</v>
      </c>
      <c r="D230" s="11" t="s">
        <v>69</v>
      </c>
      <c r="E230" s="12" t="s">
        <v>61</v>
      </c>
      <c r="F230" s="12" t="s">
        <v>339</v>
      </c>
      <c r="G230" s="11"/>
      <c r="H230" s="13">
        <f>H231+H234+H237</f>
        <v>6173000</v>
      </c>
      <c r="I230" s="13">
        <f>I231+I234+I237</f>
        <v>-6000000</v>
      </c>
      <c r="J230" s="13">
        <f>J231+J234+J237</f>
        <v>173000</v>
      </c>
      <c r="K230" s="13">
        <f>K231+K234+K237</f>
        <v>173000</v>
      </c>
      <c r="L230" s="13">
        <f>L231+L234+L237</f>
        <v>0</v>
      </c>
      <c r="M230" s="13">
        <f t="shared" si="25"/>
        <v>173000</v>
      </c>
      <c r="N230" s="20"/>
      <c r="O230" s="20"/>
      <c r="P230" s="20"/>
    </row>
    <row r="231" spans="2:16" ht="26.25">
      <c r="B231" s="32" t="s">
        <v>423</v>
      </c>
      <c r="C231" s="11" t="s">
        <v>19</v>
      </c>
      <c r="D231" s="11" t="s">
        <v>69</v>
      </c>
      <c r="E231" s="12" t="s">
        <v>61</v>
      </c>
      <c r="F231" s="12" t="s">
        <v>136</v>
      </c>
      <c r="G231" s="11"/>
      <c r="H231" s="13">
        <f aca="true" t="shared" si="29" ref="H231:L232">H232</f>
        <v>173000</v>
      </c>
      <c r="I231" s="13">
        <f t="shared" si="29"/>
        <v>0</v>
      </c>
      <c r="J231" s="13">
        <f t="shared" si="29"/>
        <v>173000</v>
      </c>
      <c r="K231" s="13">
        <f t="shared" si="29"/>
        <v>173000</v>
      </c>
      <c r="L231" s="13">
        <f t="shared" si="29"/>
        <v>0</v>
      </c>
      <c r="M231" s="13">
        <f t="shared" si="25"/>
        <v>173000</v>
      </c>
      <c r="N231" s="20"/>
      <c r="O231" s="20"/>
      <c r="P231" s="20"/>
    </row>
    <row r="232" spans="2:16" ht="39">
      <c r="B232" s="32" t="s">
        <v>220</v>
      </c>
      <c r="C232" s="11" t="s">
        <v>19</v>
      </c>
      <c r="D232" s="11" t="s">
        <v>69</v>
      </c>
      <c r="E232" s="12" t="s">
        <v>61</v>
      </c>
      <c r="F232" s="12" t="s">
        <v>340</v>
      </c>
      <c r="G232" s="11"/>
      <c r="H232" s="13">
        <f t="shared" si="29"/>
        <v>173000</v>
      </c>
      <c r="I232" s="13">
        <f t="shared" si="29"/>
        <v>0</v>
      </c>
      <c r="J232" s="13">
        <f t="shared" si="29"/>
        <v>173000</v>
      </c>
      <c r="K232" s="13">
        <f t="shared" si="29"/>
        <v>173000</v>
      </c>
      <c r="L232" s="13">
        <f t="shared" si="29"/>
        <v>0</v>
      </c>
      <c r="M232" s="13">
        <f t="shared" si="25"/>
        <v>173000</v>
      </c>
      <c r="N232" s="20"/>
      <c r="O232" s="20"/>
      <c r="P232" s="20"/>
    </row>
    <row r="233" spans="2:16" ht="12.75">
      <c r="B233" s="32" t="s">
        <v>142</v>
      </c>
      <c r="C233" s="11" t="s">
        <v>19</v>
      </c>
      <c r="D233" s="11" t="s">
        <v>69</v>
      </c>
      <c r="E233" s="12" t="s">
        <v>61</v>
      </c>
      <c r="F233" s="12" t="s">
        <v>340</v>
      </c>
      <c r="G233" s="11" t="s">
        <v>250</v>
      </c>
      <c r="H233" s="13">
        <v>173000</v>
      </c>
      <c r="I233" s="13"/>
      <c r="J233" s="13">
        <f>H233+I233</f>
        <v>173000</v>
      </c>
      <c r="K233" s="13">
        <v>173000</v>
      </c>
      <c r="L233" s="13">
        <v>0</v>
      </c>
      <c r="M233" s="13">
        <f t="shared" si="25"/>
        <v>173000</v>
      </c>
      <c r="N233" s="20"/>
      <c r="O233" s="20"/>
      <c r="P233" s="20"/>
    </row>
    <row r="234" spans="2:16" ht="26.25" hidden="1">
      <c r="B234" s="32" t="s">
        <v>632</v>
      </c>
      <c r="C234" s="11" t="s">
        <v>19</v>
      </c>
      <c r="D234" s="11" t="s">
        <v>69</v>
      </c>
      <c r="E234" s="12" t="s">
        <v>61</v>
      </c>
      <c r="F234" s="12" t="s">
        <v>134</v>
      </c>
      <c r="G234" s="11"/>
      <c r="H234" s="13">
        <f aca="true" t="shared" si="30" ref="H234:L235">H235</f>
        <v>0</v>
      </c>
      <c r="I234" s="13">
        <f t="shared" si="30"/>
        <v>0</v>
      </c>
      <c r="J234" s="13">
        <f t="shared" si="30"/>
        <v>0</v>
      </c>
      <c r="K234" s="13">
        <f t="shared" si="30"/>
        <v>0</v>
      </c>
      <c r="L234" s="13">
        <f t="shared" si="30"/>
        <v>0</v>
      </c>
      <c r="M234" s="13">
        <f t="shared" si="25"/>
        <v>0</v>
      </c>
      <c r="N234" s="20"/>
      <c r="O234" s="20"/>
      <c r="P234" s="20"/>
    </row>
    <row r="235" spans="2:16" ht="39" hidden="1">
      <c r="B235" s="32" t="s">
        <v>800</v>
      </c>
      <c r="C235" s="11" t="s">
        <v>19</v>
      </c>
      <c r="D235" s="11" t="s">
        <v>69</v>
      </c>
      <c r="E235" s="12" t="s">
        <v>61</v>
      </c>
      <c r="F235" s="12" t="s">
        <v>798</v>
      </c>
      <c r="G235" s="11"/>
      <c r="H235" s="13">
        <f t="shared" si="30"/>
        <v>0</v>
      </c>
      <c r="I235" s="13">
        <f t="shared" si="30"/>
        <v>0</v>
      </c>
      <c r="J235" s="13">
        <f t="shared" si="30"/>
        <v>0</v>
      </c>
      <c r="K235" s="13">
        <f t="shared" si="30"/>
        <v>0</v>
      </c>
      <c r="L235" s="13">
        <f t="shared" si="30"/>
        <v>0</v>
      </c>
      <c r="M235" s="13">
        <f t="shared" si="25"/>
        <v>0</v>
      </c>
      <c r="N235" s="20"/>
      <c r="O235" s="20"/>
      <c r="P235" s="20"/>
    </row>
    <row r="236" spans="2:16" ht="26.25" hidden="1">
      <c r="B236" s="33" t="s">
        <v>145</v>
      </c>
      <c r="C236" s="11" t="s">
        <v>19</v>
      </c>
      <c r="D236" s="11" t="s">
        <v>69</v>
      </c>
      <c r="E236" s="12" t="s">
        <v>61</v>
      </c>
      <c r="F236" s="12" t="s">
        <v>798</v>
      </c>
      <c r="G236" s="11" t="s">
        <v>270</v>
      </c>
      <c r="H236" s="13">
        <v>0</v>
      </c>
      <c r="I236" s="13"/>
      <c r="J236" s="13">
        <f>H236+I236</f>
        <v>0</v>
      </c>
      <c r="K236" s="13">
        <v>0</v>
      </c>
      <c r="L236" s="13">
        <v>0</v>
      </c>
      <c r="M236" s="13">
        <f t="shared" si="25"/>
        <v>0</v>
      </c>
      <c r="N236" s="20"/>
      <c r="O236" s="20"/>
      <c r="P236" s="20"/>
    </row>
    <row r="237" spans="2:16" ht="52.5">
      <c r="B237" s="32" t="s">
        <v>674</v>
      </c>
      <c r="C237" s="11" t="s">
        <v>19</v>
      </c>
      <c r="D237" s="11" t="s">
        <v>69</v>
      </c>
      <c r="E237" s="12" t="s">
        <v>61</v>
      </c>
      <c r="F237" s="12" t="s">
        <v>153</v>
      </c>
      <c r="G237" s="11"/>
      <c r="H237" s="13">
        <f aca="true" t="shared" si="31" ref="H237:L238">H238</f>
        <v>6000000</v>
      </c>
      <c r="I237" s="13">
        <f t="shared" si="31"/>
        <v>-6000000</v>
      </c>
      <c r="J237" s="13">
        <f t="shared" si="31"/>
        <v>0</v>
      </c>
      <c r="K237" s="13">
        <f t="shared" si="31"/>
        <v>0</v>
      </c>
      <c r="L237" s="13">
        <f t="shared" si="31"/>
        <v>0</v>
      </c>
      <c r="M237" s="13">
        <f t="shared" si="25"/>
        <v>0</v>
      </c>
      <c r="N237" s="20"/>
      <c r="O237" s="20"/>
      <c r="P237" s="20"/>
    </row>
    <row r="238" spans="2:16" ht="36">
      <c r="B238" s="22" t="s">
        <v>837</v>
      </c>
      <c r="C238" s="11" t="s">
        <v>19</v>
      </c>
      <c r="D238" s="11" t="s">
        <v>69</v>
      </c>
      <c r="E238" s="12" t="s">
        <v>61</v>
      </c>
      <c r="F238" s="12" t="s">
        <v>799</v>
      </c>
      <c r="G238" s="11"/>
      <c r="H238" s="13">
        <f t="shared" si="31"/>
        <v>6000000</v>
      </c>
      <c r="I238" s="13">
        <f t="shared" si="31"/>
        <v>-6000000</v>
      </c>
      <c r="J238" s="13">
        <f t="shared" si="31"/>
        <v>0</v>
      </c>
      <c r="K238" s="13">
        <f t="shared" si="31"/>
        <v>0</v>
      </c>
      <c r="L238" s="13">
        <f t="shared" si="31"/>
        <v>0</v>
      </c>
      <c r="M238" s="13">
        <f t="shared" si="25"/>
        <v>0</v>
      </c>
      <c r="N238" s="20"/>
      <c r="O238" s="20"/>
      <c r="P238" s="20"/>
    </row>
    <row r="239" spans="2:16" ht="24">
      <c r="B239" s="22" t="s">
        <v>145</v>
      </c>
      <c r="C239" s="11" t="s">
        <v>19</v>
      </c>
      <c r="D239" s="11" t="s">
        <v>69</v>
      </c>
      <c r="E239" s="12" t="s">
        <v>61</v>
      </c>
      <c r="F239" s="12" t="s">
        <v>799</v>
      </c>
      <c r="G239" s="11" t="s">
        <v>270</v>
      </c>
      <c r="H239" s="13">
        <v>6000000</v>
      </c>
      <c r="I239" s="13">
        <v>-6000000</v>
      </c>
      <c r="J239" s="13">
        <f>H239+I239</f>
        <v>0</v>
      </c>
      <c r="K239" s="13">
        <v>0</v>
      </c>
      <c r="L239" s="13">
        <f>5940000-5940000</f>
        <v>0</v>
      </c>
      <c r="M239" s="13">
        <f t="shared" si="25"/>
        <v>0</v>
      </c>
      <c r="N239" s="20"/>
      <c r="O239" s="20"/>
      <c r="P239" s="20"/>
    </row>
    <row r="240" spans="2:16" ht="24">
      <c r="B240" s="22" t="s">
        <v>548</v>
      </c>
      <c r="C240" s="11" t="s">
        <v>19</v>
      </c>
      <c r="D240" s="11" t="s">
        <v>69</v>
      </c>
      <c r="E240" s="12" t="s">
        <v>61</v>
      </c>
      <c r="F240" s="12" t="s">
        <v>491</v>
      </c>
      <c r="G240" s="11"/>
      <c r="H240" s="13">
        <f aca="true" t="shared" si="32" ref="H240:J242">H241</f>
        <v>914387.76</v>
      </c>
      <c r="I240" s="13">
        <f t="shared" si="32"/>
        <v>0</v>
      </c>
      <c r="J240" s="13">
        <f t="shared" si="32"/>
        <v>914387.76</v>
      </c>
      <c r="K240" s="13">
        <f aca="true" t="shared" si="33" ref="K240:L242">K241</f>
        <v>3573673.47</v>
      </c>
      <c r="L240" s="13">
        <f t="shared" si="33"/>
        <v>0</v>
      </c>
      <c r="M240" s="13">
        <f t="shared" si="25"/>
        <v>3573673.47</v>
      </c>
      <c r="N240" s="20"/>
      <c r="O240" s="20"/>
      <c r="P240" s="20"/>
    </row>
    <row r="241" spans="2:16" ht="24">
      <c r="B241" s="22" t="s">
        <v>549</v>
      </c>
      <c r="C241" s="11" t="s">
        <v>19</v>
      </c>
      <c r="D241" s="11" t="s">
        <v>69</v>
      </c>
      <c r="E241" s="12" t="s">
        <v>61</v>
      </c>
      <c r="F241" s="12" t="s">
        <v>119</v>
      </c>
      <c r="G241" s="11"/>
      <c r="H241" s="13">
        <f t="shared" si="32"/>
        <v>914387.76</v>
      </c>
      <c r="I241" s="13">
        <f t="shared" si="32"/>
        <v>0</v>
      </c>
      <c r="J241" s="13">
        <f t="shared" si="32"/>
        <v>914387.76</v>
      </c>
      <c r="K241" s="13">
        <f t="shared" si="33"/>
        <v>3573673.47</v>
      </c>
      <c r="L241" s="13">
        <f t="shared" si="33"/>
        <v>0</v>
      </c>
      <c r="M241" s="13">
        <f t="shared" si="25"/>
        <v>3573673.47</v>
      </c>
      <c r="N241" s="20"/>
      <c r="O241" s="20"/>
      <c r="P241" s="20"/>
    </row>
    <row r="242" spans="2:16" ht="72.75" customHeight="1">
      <c r="B242" s="23" t="s">
        <v>576</v>
      </c>
      <c r="C242" s="11" t="s">
        <v>19</v>
      </c>
      <c r="D242" s="11" t="s">
        <v>69</v>
      </c>
      <c r="E242" s="12" t="s">
        <v>61</v>
      </c>
      <c r="F242" s="12" t="s">
        <v>490</v>
      </c>
      <c r="G242" s="11"/>
      <c r="H242" s="13">
        <f t="shared" si="32"/>
        <v>914387.76</v>
      </c>
      <c r="I242" s="13">
        <f>I243</f>
        <v>0</v>
      </c>
      <c r="J242" s="13">
        <f t="shared" si="32"/>
        <v>914387.76</v>
      </c>
      <c r="K242" s="13">
        <f t="shared" si="33"/>
        <v>3573673.47</v>
      </c>
      <c r="L242" s="13">
        <f t="shared" si="33"/>
        <v>0</v>
      </c>
      <c r="M242" s="13">
        <f t="shared" si="25"/>
        <v>3573673.47</v>
      </c>
      <c r="N242" s="20"/>
      <c r="O242" s="20"/>
      <c r="P242" s="20"/>
    </row>
    <row r="243" spans="2:16" ht="12.75">
      <c r="B243" s="22" t="s">
        <v>142</v>
      </c>
      <c r="C243" s="11" t="s">
        <v>19</v>
      </c>
      <c r="D243" s="11" t="s">
        <v>69</v>
      </c>
      <c r="E243" s="12" t="s">
        <v>61</v>
      </c>
      <c r="F243" s="12" t="s">
        <v>490</v>
      </c>
      <c r="G243" s="11" t="s">
        <v>250</v>
      </c>
      <c r="H243" s="13">
        <v>914387.76</v>
      </c>
      <c r="I243" s="13">
        <v>0</v>
      </c>
      <c r="J243" s="13">
        <f>H243+I243</f>
        <v>914387.76</v>
      </c>
      <c r="K243" s="13">
        <v>3573673.47</v>
      </c>
      <c r="L243" s="13">
        <v>0</v>
      </c>
      <c r="M243" s="13">
        <f t="shared" si="25"/>
        <v>3573673.47</v>
      </c>
      <c r="N243" s="20"/>
      <c r="O243" s="20"/>
      <c r="P243" s="20"/>
    </row>
    <row r="244" spans="2:16" ht="26.25" hidden="1">
      <c r="B244" s="32" t="s">
        <v>217</v>
      </c>
      <c r="C244" s="11" t="s">
        <v>19</v>
      </c>
      <c r="D244" s="11" t="s">
        <v>69</v>
      </c>
      <c r="E244" s="12" t="s">
        <v>61</v>
      </c>
      <c r="F244" s="12" t="s">
        <v>123</v>
      </c>
      <c r="G244" s="11"/>
      <c r="H244" s="13">
        <f aca="true" t="shared" si="34" ref="H244:L245">H245</f>
        <v>0</v>
      </c>
      <c r="I244" s="13">
        <f t="shared" si="34"/>
        <v>0</v>
      </c>
      <c r="J244" s="13">
        <f t="shared" si="34"/>
        <v>0</v>
      </c>
      <c r="K244" s="13">
        <f t="shared" si="34"/>
        <v>0</v>
      </c>
      <c r="L244" s="13">
        <f t="shared" si="34"/>
        <v>0</v>
      </c>
      <c r="M244" s="13">
        <f t="shared" si="25"/>
        <v>0</v>
      </c>
      <c r="N244" s="20"/>
      <c r="O244" s="20"/>
      <c r="P244" s="20"/>
    </row>
    <row r="245" spans="2:16" ht="39" hidden="1">
      <c r="B245" s="32" t="s">
        <v>220</v>
      </c>
      <c r="C245" s="11" t="s">
        <v>19</v>
      </c>
      <c r="D245" s="11" t="s">
        <v>69</v>
      </c>
      <c r="E245" s="12" t="s">
        <v>61</v>
      </c>
      <c r="F245" s="12" t="s">
        <v>93</v>
      </c>
      <c r="G245" s="11"/>
      <c r="H245" s="13">
        <f t="shared" si="34"/>
        <v>0</v>
      </c>
      <c r="I245" s="13">
        <f t="shared" si="34"/>
        <v>0</v>
      </c>
      <c r="J245" s="13">
        <f t="shared" si="34"/>
        <v>0</v>
      </c>
      <c r="K245" s="13">
        <f t="shared" si="34"/>
        <v>0</v>
      </c>
      <c r="L245" s="13">
        <f t="shared" si="34"/>
        <v>0</v>
      </c>
      <c r="M245" s="13">
        <f t="shared" si="25"/>
        <v>0</v>
      </c>
      <c r="N245" s="20"/>
      <c r="O245" s="20"/>
      <c r="P245" s="20"/>
    </row>
    <row r="246" spans="2:16" ht="12.75" hidden="1">
      <c r="B246" s="32" t="s">
        <v>142</v>
      </c>
      <c r="C246" s="11" t="s">
        <v>19</v>
      </c>
      <c r="D246" s="11" t="s">
        <v>69</v>
      </c>
      <c r="E246" s="12" t="s">
        <v>61</v>
      </c>
      <c r="F246" s="12" t="s">
        <v>93</v>
      </c>
      <c r="G246" s="11">
        <v>800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f t="shared" si="25"/>
        <v>0</v>
      </c>
      <c r="N246" s="20"/>
      <c r="O246" s="20"/>
      <c r="P246" s="20"/>
    </row>
    <row r="247" spans="2:16" ht="26.25" hidden="1">
      <c r="B247" s="32" t="s">
        <v>232</v>
      </c>
      <c r="C247" s="11" t="s">
        <v>19</v>
      </c>
      <c r="D247" s="11" t="s">
        <v>69</v>
      </c>
      <c r="E247" s="12" t="s">
        <v>61</v>
      </c>
      <c r="F247" s="12" t="s">
        <v>233</v>
      </c>
      <c r="G247" s="11"/>
      <c r="H247" s="13">
        <f aca="true" t="shared" si="35" ref="H247:L248">H248</f>
        <v>0</v>
      </c>
      <c r="I247" s="13">
        <f t="shared" si="35"/>
        <v>0</v>
      </c>
      <c r="J247" s="13">
        <f t="shared" si="35"/>
        <v>0</v>
      </c>
      <c r="K247" s="13">
        <f t="shared" si="35"/>
        <v>0</v>
      </c>
      <c r="L247" s="13">
        <f t="shared" si="35"/>
        <v>0</v>
      </c>
      <c r="M247" s="13">
        <f t="shared" si="25"/>
        <v>0</v>
      </c>
      <c r="N247" s="20"/>
      <c r="O247" s="20"/>
      <c r="P247" s="20"/>
    </row>
    <row r="248" spans="2:16" ht="26.25" hidden="1">
      <c r="B248" s="32" t="s">
        <v>226</v>
      </c>
      <c r="C248" s="11" t="s">
        <v>19</v>
      </c>
      <c r="D248" s="11" t="s">
        <v>69</v>
      </c>
      <c r="E248" s="12" t="s">
        <v>61</v>
      </c>
      <c r="F248" s="12" t="s">
        <v>94</v>
      </c>
      <c r="G248" s="11"/>
      <c r="H248" s="13">
        <f t="shared" si="35"/>
        <v>0</v>
      </c>
      <c r="I248" s="13">
        <f t="shared" si="35"/>
        <v>0</v>
      </c>
      <c r="J248" s="13">
        <f t="shared" si="35"/>
        <v>0</v>
      </c>
      <c r="K248" s="13">
        <f t="shared" si="35"/>
        <v>0</v>
      </c>
      <c r="L248" s="13">
        <f t="shared" si="35"/>
        <v>0</v>
      </c>
      <c r="M248" s="13">
        <f t="shared" si="25"/>
        <v>0</v>
      </c>
      <c r="N248" s="20"/>
      <c r="O248" s="20"/>
      <c r="P248" s="20"/>
    </row>
    <row r="249" spans="2:16" ht="11.25" customHeight="1" hidden="1">
      <c r="B249" s="32" t="s">
        <v>145</v>
      </c>
      <c r="C249" s="11" t="s">
        <v>19</v>
      </c>
      <c r="D249" s="11" t="s">
        <v>69</v>
      </c>
      <c r="E249" s="12" t="s">
        <v>61</v>
      </c>
      <c r="F249" s="12" t="s">
        <v>94</v>
      </c>
      <c r="G249" s="11">
        <v>400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f t="shared" si="25"/>
        <v>0</v>
      </c>
      <c r="N249" s="20"/>
      <c r="O249" s="20"/>
      <c r="P249" s="20"/>
    </row>
    <row r="250" spans="2:16" ht="12.75">
      <c r="B250" s="32" t="s">
        <v>237</v>
      </c>
      <c r="C250" s="11" t="s">
        <v>19</v>
      </c>
      <c r="D250" s="11" t="s">
        <v>71</v>
      </c>
      <c r="E250" s="12"/>
      <c r="F250" s="12"/>
      <c r="G250" s="11"/>
      <c r="H250" s="13">
        <f>H258+H251+H270</f>
        <v>118658700</v>
      </c>
      <c r="I250" s="13">
        <f>I258+I251+I270</f>
        <v>0</v>
      </c>
      <c r="J250" s="13">
        <f>J258+J251+J270</f>
        <v>118658700</v>
      </c>
      <c r="K250" s="13">
        <f>K258+K251+K270</f>
        <v>0</v>
      </c>
      <c r="L250" s="13">
        <f>L258+L251+L270</f>
        <v>0</v>
      </c>
      <c r="M250" s="13">
        <f t="shared" si="25"/>
        <v>0</v>
      </c>
      <c r="N250" s="20"/>
      <c r="O250" s="20"/>
      <c r="P250" s="20"/>
    </row>
    <row r="251" spans="2:16" ht="12.75">
      <c r="B251" s="22" t="s">
        <v>10</v>
      </c>
      <c r="C251" s="11" t="s">
        <v>19</v>
      </c>
      <c r="D251" s="11" t="s">
        <v>71</v>
      </c>
      <c r="E251" s="11" t="s">
        <v>60</v>
      </c>
      <c r="F251" s="11"/>
      <c r="G251" s="11"/>
      <c r="H251" s="13">
        <f aca="true" t="shared" si="36" ref="H251:J252">H252</f>
        <v>118658700</v>
      </c>
      <c r="I251" s="13">
        <f t="shared" si="36"/>
        <v>0</v>
      </c>
      <c r="J251" s="13">
        <f t="shared" si="36"/>
        <v>118658700</v>
      </c>
      <c r="K251" s="13">
        <f aca="true" t="shared" si="37" ref="K251:L254">K252</f>
        <v>0</v>
      </c>
      <c r="L251" s="13">
        <f t="shared" si="37"/>
        <v>0</v>
      </c>
      <c r="M251" s="13">
        <f t="shared" si="25"/>
        <v>0</v>
      </c>
      <c r="N251" s="20"/>
      <c r="O251" s="20"/>
      <c r="P251" s="20"/>
    </row>
    <row r="252" spans="2:16" ht="24">
      <c r="B252" s="22" t="s">
        <v>428</v>
      </c>
      <c r="C252" s="11" t="s">
        <v>19</v>
      </c>
      <c r="D252" s="11" t="s">
        <v>71</v>
      </c>
      <c r="E252" s="11" t="s">
        <v>60</v>
      </c>
      <c r="F252" s="11" t="s">
        <v>346</v>
      </c>
      <c r="G252" s="11"/>
      <c r="H252" s="13">
        <f t="shared" si="36"/>
        <v>118658700</v>
      </c>
      <c r="I252" s="13">
        <f t="shared" si="36"/>
        <v>0</v>
      </c>
      <c r="J252" s="13">
        <f t="shared" si="36"/>
        <v>118658700</v>
      </c>
      <c r="K252" s="13">
        <f t="shared" si="37"/>
        <v>0</v>
      </c>
      <c r="L252" s="13">
        <f t="shared" si="37"/>
        <v>0</v>
      </c>
      <c r="M252" s="13">
        <f t="shared" si="25"/>
        <v>0</v>
      </c>
      <c r="N252" s="20"/>
      <c r="O252" s="20"/>
      <c r="P252" s="20"/>
    </row>
    <row r="253" spans="2:16" ht="12.75">
      <c r="B253" s="22" t="s">
        <v>448</v>
      </c>
      <c r="C253" s="11" t="s">
        <v>19</v>
      </c>
      <c r="D253" s="11" t="s">
        <v>71</v>
      </c>
      <c r="E253" s="11" t="s">
        <v>60</v>
      </c>
      <c r="F253" s="11" t="s">
        <v>367</v>
      </c>
      <c r="G253" s="11"/>
      <c r="H253" s="13">
        <f>H254+H256</f>
        <v>118658700</v>
      </c>
      <c r="I253" s="13">
        <f>I254+I256</f>
        <v>0</v>
      </c>
      <c r="J253" s="13">
        <f>J254+J256</f>
        <v>118658700</v>
      </c>
      <c r="K253" s="13">
        <f t="shared" si="37"/>
        <v>0</v>
      </c>
      <c r="L253" s="13">
        <f t="shared" si="37"/>
        <v>0</v>
      </c>
      <c r="M253" s="13">
        <f t="shared" si="25"/>
        <v>0</v>
      </c>
      <c r="N253" s="20"/>
      <c r="O253" s="20"/>
      <c r="P253" s="20"/>
    </row>
    <row r="254" spans="2:16" ht="27.75" customHeight="1" hidden="1">
      <c r="B254" s="23" t="s">
        <v>659</v>
      </c>
      <c r="C254" s="11" t="s">
        <v>19</v>
      </c>
      <c r="D254" s="11" t="s">
        <v>71</v>
      </c>
      <c r="E254" s="11" t="s">
        <v>60</v>
      </c>
      <c r="F254" s="11" t="s">
        <v>681</v>
      </c>
      <c r="G254" s="11"/>
      <c r="H254" s="13">
        <f>H255</f>
        <v>0</v>
      </c>
      <c r="I254" s="13">
        <f>I255</f>
        <v>0</v>
      </c>
      <c r="J254" s="13">
        <f>J255</f>
        <v>0</v>
      </c>
      <c r="K254" s="13">
        <f t="shared" si="37"/>
        <v>0</v>
      </c>
      <c r="L254" s="13">
        <f t="shared" si="37"/>
        <v>0</v>
      </c>
      <c r="M254" s="13">
        <f t="shared" si="25"/>
        <v>0</v>
      </c>
      <c r="N254" s="20"/>
      <c r="O254" s="20"/>
      <c r="P254" s="20"/>
    </row>
    <row r="255" spans="2:16" ht="24" hidden="1">
      <c r="B255" s="22" t="s">
        <v>145</v>
      </c>
      <c r="C255" s="11" t="s">
        <v>19</v>
      </c>
      <c r="D255" s="11" t="s">
        <v>71</v>
      </c>
      <c r="E255" s="11" t="s">
        <v>60</v>
      </c>
      <c r="F255" s="11" t="s">
        <v>681</v>
      </c>
      <c r="G255" s="11" t="s">
        <v>270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f t="shared" si="25"/>
        <v>0</v>
      </c>
      <c r="N255" s="20"/>
      <c r="O255" s="20"/>
      <c r="P255" s="20"/>
    </row>
    <row r="256" spans="2:16" ht="36">
      <c r="B256" s="22" t="s">
        <v>904</v>
      </c>
      <c r="C256" s="11" t="s">
        <v>19</v>
      </c>
      <c r="D256" s="11" t="s">
        <v>71</v>
      </c>
      <c r="E256" s="11" t="s">
        <v>60</v>
      </c>
      <c r="F256" s="11" t="s">
        <v>903</v>
      </c>
      <c r="G256" s="11"/>
      <c r="H256" s="13">
        <f>H257</f>
        <v>118658700</v>
      </c>
      <c r="I256" s="13">
        <f>I257</f>
        <v>0</v>
      </c>
      <c r="J256" s="13">
        <f>J257</f>
        <v>118658700</v>
      </c>
      <c r="K256" s="13">
        <v>0</v>
      </c>
      <c r="L256" s="13">
        <v>0</v>
      </c>
      <c r="M256" s="13">
        <f t="shared" si="25"/>
        <v>0</v>
      </c>
      <c r="N256" s="20"/>
      <c r="O256" s="20"/>
      <c r="P256" s="20"/>
    </row>
    <row r="257" spans="2:16" ht="24">
      <c r="B257" s="22" t="s">
        <v>145</v>
      </c>
      <c r="C257" s="11" t="s">
        <v>19</v>
      </c>
      <c r="D257" s="11" t="s">
        <v>71</v>
      </c>
      <c r="E257" s="11" t="s">
        <v>60</v>
      </c>
      <c r="F257" s="11" t="s">
        <v>903</v>
      </c>
      <c r="G257" s="11" t="s">
        <v>270</v>
      </c>
      <c r="H257" s="13">
        <v>118658700</v>
      </c>
      <c r="I257" s="13">
        <v>0</v>
      </c>
      <c r="J257" s="13">
        <f>H257+I257</f>
        <v>118658700</v>
      </c>
      <c r="K257" s="13">
        <v>0</v>
      </c>
      <c r="L257" s="13">
        <v>0</v>
      </c>
      <c r="M257" s="13">
        <f t="shared" si="25"/>
        <v>0</v>
      </c>
      <c r="N257" s="20"/>
      <c r="O257" s="20"/>
      <c r="P257" s="20"/>
    </row>
    <row r="258" spans="2:16" ht="12.75" hidden="1">
      <c r="B258" s="32" t="s">
        <v>30</v>
      </c>
      <c r="C258" s="11" t="s">
        <v>19</v>
      </c>
      <c r="D258" s="11" t="s">
        <v>71</v>
      </c>
      <c r="E258" s="12" t="s">
        <v>61</v>
      </c>
      <c r="F258" s="12"/>
      <c r="G258" s="11"/>
      <c r="H258" s="13">
        <f>H259+H265</f>
        <v>0</v>
      </c>
      <c r="I258" s="13">
        <f>I259+I265</f>
        <v>0</v>
      </c>
      <c r="J258" s="13">
        <f>J259+J265</f>
        <v>0</v>
      </c>
      <c r="K258" s="13">
        <f>K259+K265</f>
        <v>0</v>
      </c>
      <c r="L258" s="13">
        <f>L259+L265</f>
        <v>0</v>
      </c>
      <c r="M258" s="13">
        <f t="shared" si="25"/>
        <v>0</v>
      </c>
      <c r="N258" s="20"/>
      <c r="O258" s="20"/>
      <c r="P258" s="20"/>
    </row>
    <row r="259" spans="2:16" ht="39" hidden="1">
      <c r="B259" s="32" t="s">
        <v>188</v>
      </c>
      <c r="C259" s="11" t="s">
        <v>19</v>
      </c>
      <c r="D259" s="11" t="s">
        <v>71</v>
      </c>
      <c r="E259" s="12" t="s">
        <v>61</v>
      </c>
      <c r="F259" s="12" t="s">
        <v>117</v>
      </c>
      <c r="G259" s="11"/>
      <c r="H259" s="13">
        <f>H260+H262</f>
        <v>0</v>
      </c>
      <c r="I259" s="13">
        <f>I260+I262</f>
        <v>0</v>
      </c>
      <c r="J259" s="13">
        <f>J260+J262</f>
        <v>0</v>
      </c>
      <c r="K259" s="13">
        <f>K260+K262</f>
        <v>0</v>
      </c>
      <c r="L259" s="13">
        <f>L260+L262</f>
        <v>0</v>
      </c>
      <c r="M259" s="13">
        <f t="shared" si="25"/>
        <v>0</v>
      </c>
      <c r="N259" s="20"/>
      <c r="O259" s="20"/>
      <c r="P259" s="20"/>
    </row>
    <row r="260" spans="2:16" ht="26.25" hidden="1">
      <c r="B260" s="32" t="s">
        <v>319</v>
      </c>
      <c r="C260" s="11" t="s">
        <v>19</v>
      </c>
      <c r="D260" s="11" t="s">
        <v>71</v>
      </c>
      <c r="E260" s="12" t="s">
        <v>61</v>
      </c>
      <c r="F260" s="12" t="s">
        <v>320</v>
      </c>
      <c r="G260" s="11"/>
      <c r="H260" s="13">
        <f>H261</f>
        <v>0</v>
      </c>
      <c r="I260" s="13">
        <f>I261</f>
        <v>0</v>
      </c>
      <c r="J260" s="13">
        <f>J261</f>
        <v>0</v>
      </c>
      <c r="K260" s="13">
        <f>K261</f>
        <v>0</v>
      </c>
      <c r="L260" s="13">
        <f>L261</f>
        <v>0</v>
      </c>
      <c r="M260" s="13">
        <f t="shared" si="25"/>
        <v>0</v>
      </c>
      <c r="N260" s="20"/>
      <c r="O260" s="20"/>
      <c r="P260" s="20"/>
    </row>
    <row r="261" spans="2:16" ht="26.25" hidden="1">
      <c r="B261" s="32" t="s">
        <v>145</v>
      </c>
      <c r="C261" s="11" t="s">
        <v>19</v>
      </c>
      <c r="D261" s="11" t="s">
        <v>71</v>
      </c>
      <c r="E261" s="12" t="s">
        <v>61</v>
      </c>
      <c r="F261" s="12" t="s">
        <v>320</v>
      </c>
      <c r="G261" s="11" t="s">
        <v>270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f t="shared" si="25"/>
        <v>0</v>
      </c>
      <c r="N261" s="20"/>
      <c r="O261" s="20"/>
      <c r="P261" s="20"/>
    </row>
    <row r="262" spans="2:16" ht="26.25" hidden="1">
      <c r="B262" s="32" t="s">
        <v>319</v>
      </c>
      <c r="C262" s="11" t="s">
        <v>19</v>
      </c>
      <c r="D262" s="11" t="s">
        <v>71</v>
      </c>
      <c r="E262" s="12" t="s">
        <v>61</v>
      </c>
      <c r="F262" s="12" t="s">
        <v>321</v>
      </c>
      <c r="G262" s="11"/>
      <c r="H262" s="13">
        <f>H263</f>
        <v>0</v>
      </c>
      <c r="I262" s="13">
        <f>I263</f>
        <v>0</v>
      </c>
      <c r="J262" s="13">
        <f>J263</f>
        <v>0</v>
      </c>
      <c r="K262" s="13">
        <f>K263</f>
        <v>0</v>
      </c>
      <c r="L262" s="13">
        <f>L263</f>
        <v>0</v>
      </c>
      <c r="M262" s="13">
        <f t="shared" si="25"/>
        <v>0</v>
      </c>
      <c r="N262" s="20"/>
      <c r="O262" s="20"/>
      <c r="P262" s="20"/>
    </row>
    <row r="263" spans="2:16" ht="26.25" hidden="1">
      <c r="B263" s="32" t="s">
        <v>145</v>
      </c>
      <c r="C263" s="11" t="s">
        <v>19</v>
      </c>
      <c r="D263" s="11" t="s">
        <v>71</v>
      </c>
      <c r="E263" s="12" t="s">
        <v>61</v>
      </c>
      <c r="F263" s="12" t="s">
        <v>321</v>
      </c>
      <c r="G263" s="11" t="s">
        <v>270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f t="shared" si="25"/>
        <v>0</v>
      </c>
      <c r="N263" s="20"/>
      <c r="O263" s="20"/>
      <c r="P263" s="20"/>
    </row>
    <row r="264" spans="2:16" ht="26.25" hidden="1">
      <c r="B264" s="32" t="s">
        <v>428</v>
      </c>
      <c r="C264" s="11" t="s">
        <v>19</v>
      </c>
      <c r="D264" s="11" t="s">
        <v>71</v>
      </c>
      <c r="E264" s="12" t="s">
        <v>61</v>
      </c>
      <c r="F264" s="12" t="s">
        <v>346</v>
      </c>
      <c r="G264" s="11"/>
      <c r="H264" s="13">
        <f>H265</f>
        <v>0</v>
      </c>
      <c r="I264" s="13">
        <f>I265</f>
        <v>0</v>
      </c>
      <c r="J264" s="13">
        <f>J265</f>
        <v>0</v>
      </c>
      <c r="K264" s="13">
        <f>K265</f>
        <v>0</v>
      </c>
      <c r="L264" s="13">
        <f>L265</f>
        <v>0</v>
      </c>
      <c r="M264" s="13">
        <f t="shared" si="25"/>
        <v>0</v>
      </c>
      <c r="N264" s="20"/>
      <c r="O264" s="20"/>
      <c r="P264" s="20"/>
    </row>
    <row r="265" spans="2:16" ht="12.75" hidden="1">
      <c r="B265" s="32" t="s">
        <v>429</v>
      </c>
      <c r="C265" s="11" t="s">
        <v>19</v>
      </c>
      <c r="D265" s="11" t="s">
        <v>71</v>
      </c>
      <c r="E265" s="12" t="s">
        <v>61</v>
      </c>
      <c r="F265" s="12" t="s">
        <v>341</v>
      </c>
      <c r="G265" s="11"/>
      <c r="H265" s="13">
        <f>H266+H268</f>
        <v>0</v>
      </c>
      <c r="I265" s="13">
        <f>I266+I268</f>
        <v>0</v>
      </c>
      <c r="J265" s="13">
        <f>J266+J268</f>
        <v>0</v>
      </c>
      <c r="K265" s="13">
        <f>K266+K268</f>
        <v>0</v>
      </c>
      <c r="L265" s="13">
        <f>L266+L268</f>
        <v>0</v>
      </c>
      <c r="M265" s="13">
        <f t="shared" si="25"/>
        <v>0</v>
      </c>
      <c r="N265" s="20"/>
      <c r="O265" s="20"/>
      <c r="P265" s="20"/>
    </row>
    <row r="266" spans="2:16" ht="36" hidden="1">
      <c r="B266" s="22" t="s">
        <v>575</v>
      </c>
      <c r="C266" s="11" t="s">
        <v>19</v>
      </c>
      <c r="D266" s="11" t="s">
        <v>71</v>
      </c>
      <c r="E266" s="12" t="s">
        <v>61</v>
      </c>
      <c r="F266" s="12" t="s">
        <v>535</v>
      </c>
      <c r="G266" s="11"/>
      <c r="H266" s="13">
        <f>H267</f>
        <v>0</v>
      </c>
      <c r="I266" s="13">
        <f>I267</f>
        <v>0</v>
      </c>
      <c r="J266" s="13">
        <f>J267</f>
        <v>0</v>
      </c>
      <c r="K266" s="13">
        <f aca="true" t="shared" si="38" ref="K266:L268">K267</f>
        <v>0</v>
      </c>
      <c r="L266" s="13">
        <f t="shared" si="38"/>
        <v>0</v>
      </c>
      <c r="M266" s="13">
        <f t="shared" si="25"/>
        <v>0</v>
      </c>
      <c r="N266" s="20"/>
      <c r="O266" s="20"/>
      <c r="P266" s="20"/>
    </row>
    <row r="267" spans="2:16" ht="24" hidden="1">
      <c r="B267" s="22" t="s">
        <v>145</v>
      </c>
      <c r="C267" s="11" t="s">
        <v>19</v>
      </c>
      <c r="D267" s="11" t="s">
        <v>71</v>
      </c>
      <c r="E267" s="12" t="s">
        <v>61</v>
      </c>
      <c r="F267" s="12" t="s">
        <v>535</v>
      </c>
      <c r="G267" s="11" t="s">
        <v>270</v>
      </c>
      <c r="H267" s="13">
        <v>0</v>
      </c>
      <c r="I267" s="13">
        <v>0</v>
      </c>
      <c r="J267" s="13">
        <v>0</v>
      </c>
      <c r="K267" s="13">
        <f t="shared" si="38"/>
        <v>0</v>
      </c>
      <c r="L267" s="13">
        <f t="shared" si="38"/>
        <v>0</v>
      </c>
      <c r="M267" s="13">
        <f t="shared" si="25"/>
        <v>0</v>
      </c>
      <c r="N267" s="20"/>
      <c r="O267" s="20"/>
      <c r="P267" s="20"/>
    </row>
    <row r="268" spans="2:16" ht="24" hidden="1">
      <c r="B268" s="22" t="s">
        <v>574</v>
      </c>
      <c r="C268" s="11" t="s">
        <v>19</v>
      </c>
      <c r="D268" s="11" t="s">
        <v>71</v>
      </c>
      <c r="E268" s="12" t="s">
        <v>61</v>
      </c>
      <c r="F268" s="12" t="s">
        <v>536</v>
      </c>
      <c r="G268" s="11"/>
      <c r="H268" s="13">
        <f>H269</f>
        <v>0</v>
      </c>
      <c r="I268" s="13">
        <f>I269</f>
        <v>0</v>
      </c>
      <c r="J268" s="13">
        <f>J269</f>
        <v>0</v>
      </c>
      <c r="K268" s="13">
        <f t="shared" si="38"/>
        <v>0</v>
      </c>
      <c r="L268" s="13">
        <f t="shared" si="38"/>
        <v>0</v>
      </c>
      <c r="M268" s="13">
        <f t="shared" si="25"/>
        <v>0</v>
      </c>
      <c r="N268" s="20"/>
      <c r="O268" s="20"/>
      <c r="P268" s="20"/>
    </row>
    <row r="269" spans="2:16" ht="26.25" hidden="1">
      <c r="B269" s="32" t="s">
        <v>145</v>
      </c>
      <c r="C269" s="11" t="s">
        <v>19</v>
      </c>
      <c r="D269" s="11" t="s">
        <v>71</v>
      </c>
      <c r="E269" s="12" t="s">
        <v>61</v>
      </c>
      <c r="F269" s="12" t="s">
        <v>536</v>
      </c>
      <c r="G269" s="11" t="s">
        <v>270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f t="shared" si="25"/>
        <v>0</v>
      </c>
      <c r="N269" s="20"/>
      <c r="O269" s="20"/>
      <c r="P269" s="20"/>
    </row>
    <row r="270" spans="2:16" ht="20.25" customHeight="1" hidden="1">
      <c r="B270" s="22" t="s">
        <v>651</v>
      </c>
      <c r="C270" s="11" t="s">
        <v>19</v>
      </c>
      <c r="D270" s="11" t="s">
        <v>71</v>
      </c>
      <c r="E270" s="11" t="s">
        <v>71</v>
      </c>
      <c r="F270" s="11"/>
      <c r="G270" s="11"/>
      <c r="H270" s="13">
        <f aca="true" t="shared" si="39" ref="H270:L274">H271</f>
        <v>0</v>
      </c>
      <c r="I270" s="13">
        <f t="shared" si="39"/>
        <v>0</v>
      </c>
      <c r="J270" s="13">
        <f t="shared" si="39"/>
        <v>0</v>
      </c>
      <c r="K270" s="13">
        <f t="shared" si="39"/>
        <v>0</v>
      </c>
      <c r="L270" s="13">
        <f t="shared" si="39"/>
        <v>0</v>
      </c>
      <c r="M270" s="13">
        <f t="shared" si="25"/>
        <v>0</v>
      </c>
      <c r="N270" s="20"/>
      <c r="O270" s="20"/>
      <c r="P270" s="20"/>
    </row>
    <row r="271" spans="2:16" ht="30" customHeight="1" hidden="1">
      <c r="B271" s="22" t="s">
        <v>649</v>
      </c>
      <c r="C271" s="11" t="s">
        <v>19</v>
      </c>
      <c r="D271" s="11" t="s">
        <v>71</v>
      </c>
      <c r="E271" s="11" t="s">
        <v>71</v>
      </c>
      <c r="F271" s="11" t="s">
        <v>403</v>
      </c>
      <c r="G271" s="11"/>
      <c r="H271" s="13">
        <f t="shared" si="39"/>
        <v>0</v>
      </c>
      <c r="I271" s="13">
        <f t="shared" si="39"/>
        <v>0</v>
      </c>
      <c r="J271" s="13">
        <f t="shared" si="39"/>
        <v>0</v>
      </c>
      <c r="K271" s="13">
        <f t="shared" si="39"/>
        <v>0</v>
      </c>
      <c r="L271" s="13">
        <f t="shared" si="39"/>
        <v>0</v>
      </c>
      <c r="M271" s="13">
        <f t="shared" si="25"/>
        <v>0</v>
      </c>
      <c r="N271" s="20"/>
      <c r="O271" s="20"/>
      <c r="P271" s="20"/>
    </row>
    <row r="272" spans="2:16" ht="12.75" hidden="1">
      <c r="B272" s="22" t="s">
        <v>458</v>
      </c>
      <c r="C272" s="11" t="s">
        <v>19</v>
      </c>
      <c r="D272" s="11" t="s">
        <v>71</v>
      </c>
      <c r="E272" s="11" t="s">
        <v>71</v>
      </c>
      <c r="F272" s="11" t="s">
        <v>402</v>
      </c>
      <c r="G272" s="11"/>
      <c r="H272" s="13">
        <f>H273</f>
        <v>0</v>
      </c>
      <c r="I272" s="13">
        <f>I273</f>
        <v>0</v>
      </c>
      <c r="J272" s="13">
        <f>J273</f>
        <v>0</v>
      </c>
      <c r="K272" s="13">
        <f>K273</f>
        <v>0</v>
      </c>
      <c r="L272" s="13">
        <f>L273</f>
        <v>0</v>
      </c>
      <c r="M272" s="13">
        <f t="shared" si="25"/>
        <v>0</v>
      </c>
      <c r="N272" s="20"/>
      <c r="O272" s="20"/>
      <c r="P272" s="20"/>
    </row>
    <row r="273" spans="2:16" ht="24" hidden="1">
      <c r="B273" s="22" t="s">
        <v>650</v>
      </c>
      <c r="C273" s="11" t="s">
        <v>19</v>
      </c>
      <c r="D273" s="11" t="s">
        <v>71</v>
      </c>
      <c r="E273" s="11" t="s">
        <v>71</v>
      </c>
      <c r="F273" s="11" t="s">
        <v>648</v>
      </c>
      <c r="G273" s="11"/>
      <c r="H273" s="13">
        <f>H274+H276+H278</f>
        <v>0</v>
      </c>
      <c r="I273" s="13">
        <f>I274+I276+I278</f>
        <v>0</v>
      </c>
      <c r="J273" s="13">
        <f>J274+J276+J278</f>
        <v>0</v>
      </c>
      <c r="K273" s="13">
        <f>K274+K276+K278</f>
        <v>0</v>
      </c>
      <c r="L273" s="13">
        <f>L274+L276+L278</f>
        <v>0</v>
      </c>
      <c r="M273" s="13">
        <f t="shared" si="25"/>
        <v>0</v>
      </c>
      <c r="N273" s="20"/>
      <c r="O273" s="20"/>
      <c r="P273" s="20"/>
    </row>
    <row r="274" spans="2:16" ht="24" hidden="1">
      <c r="B274" s="22" t="s">
        <v>754</v>
      </c>
      <c r="C274" s="11" t="s">
        <v>19</v>
      </c>
      <c r="D274" s="11" t="s">
        <v>71</v>
      </c>
      <c r="E274" s="11" t="s">
        <v>71</v>
      </c>
      <c r="F274" s="11" t="s">
        <v>753</v>
      </c>
      <c r="G274" s="11"/>
      <c r="H274" s="13">
        <f t="shared" si="39"/>
        <v>0</v>
      </c>
      <c r="I274" s="13">
        <f t="shared" si="39"/>
        <v>0</v>
      </c>
      <c r="J274" s="13">
        <f t="shared" si="39"/>
        <v>0</v>
      </c>
      <c r="K274" s="13">
        <f t="shared" si="39"/>
        <v>0</v>
      </c>
      <c r="L274" s="13">
        <f t="shared" si="39"/>
        <v>0</v>
      </c>
      <c r="M274" s="13">
        <f t="shared" si="25"/>
        <v>0</v>
      </c>
      <c r="N274" s="20"/>
      <c r="O274" s="20"/>
      <c r="P274" s="20"/>
    </row>
    <row r="275" spans="2:16" ht="24" hidden="1">
      <c r="B275" s="22" t="s">
        <v>139</v>
      </c>
      <c r="C275" s="11" t="s">
        <v>19</v>
      </c>
      <c r="D275" s="11" t="s">
        <v>71</v>
      </c>
      <c r="E275" s="11" t="s">
        <v>71</v>
      </c>
      <c r="F275" s="11" t="s">
        <v>753</v>
      </c>
      <c r="G275" s="11" t="s">
        <v>253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f aca="true" t="shared" si="40" ref="M275:M346">K275+L275</f>
        <v>0</v>
      </c>
      <c r="N275" s="20"/>
      <c r="O275" s="20"/>
      <c r="P275" s="20"/>
    </row>
    <row r="276" spans="2:16" ht="24" hidden="1">
      <c r="B276" s="22" t="s">
        <v>763</v>
      </c>
      <c r="C276" s="11" t="s">
        <v>19</v>
      </c>
      <c r="D276" s="11" t="s">
        <v>71</v>
      </c>
      <c r="E276" s="11" t="s">
        <v>71</v>
      </c>
      <c r="F276" s="11" t="s">
        <v>758</v>
      </c>
      <c r="G276" s="11"/>
      <c r="H276" s="13">
        <f>H277</f>
        <v>0</v>
      </c>
      <c r="I276" s="13">
        <f>I277</f>
        <v>0</v>
      </c>
      <c r="J276" s="13">
        <f>J277</f>
        <v>0</v>
      </c>
      <c r="K276" s="13">
        <f>K277</f>
        <v>0</v>
      </c>
      <c r="L276" s="13">
        <f>L277</f>
        <v>0</v>
      </c>
      <c r="M276" s="13">
        <f t="shared" si="40"/>
        <v>0</v>
      </c>
      <c r="N276" s="20"/>
      <c r="O276" s="20"/>
      <c r="P276" s="20"/>
    </row>
    <row r="277" spans="2:16" ht="24" hidden="1">
      <c r="B277" s="22" t="s">
        <v>139</v>
      </c>
      <c r="C277" s="11" t="s">
        <v>19</v>
      </c>
      <c r="D277" s="11" t="s">
        <v>71</v>
      </c>
      <c r="E277" s="11" t="s">
        <v>71</v>
      </c>
      <c r="F277" s="11" t="s">
        <v>758</v>
      </c>
      <c r="G277" s="11" t="s">
        <v>253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f t="shared" si="40"/>
        <v>0</v>
      </c>
      <c r="N277" s="20"/>
      <c r="O277" s="20"/>
      <c r="P277" s="20"/>
    </row>
    <row r="278" spans="2:16" ht="24" hidden="1">
      <c r="B278" s="22" t="s">
        <v>763</v>
      </c>
      <c r="C278" s="11" t="s">
        <v>19</v>
      </c>
      <c r="D278" s="11" t="s">
        <v>71</v>
      </c>
      <c r="E278" s="11" t="s">
        <v>71</v>
      </c>
      <c r="F278" s="11" t="s">
        <v>779</v>
      </c>
      <c r="G278" s="11"/>
      <c r="H278" s="13">
        <f>H279</f>
        <v>0</v>
      </c>
      <c r="I278" s="13">
        <f>I279</f>
        <v>0</v>
      </c>
      <c r="J278" s="13">
        <f>J279</f>
        <v>0</v>
      </c>
      <c r="K278" s="13">
        <f>K279</f>
        <v>0</v>
      </c>
      <c r="L278" s="13">
        <f>L279</f>
        <v>0</v>
      </c>
      <c r="M278" s="13">
        <f t="shared" si="40"/>
        <v>0</v>
      </c>
      <c r="N278" s="20"/>
      <c r="O278" s="20"/>
      <c r="P278" s="20"/>
    </row>
    <row r="279" spans="2:16" ht="24" hidden="1">
      <c r="B279" s="22" t="s">
        <v>139</v>
      </c>
      <c r="C279" s="11" t="s">
        <v>19</v>
      </c>
      <c r="D279" s="11" t="s">
        <v>71</v>
      </c>
      <c r="E279" s="11" t="s">
        <v>71</v>
      </c>
      <c r="F279" s="11" t="s">
        <v>779</v>
      </c>
      <c r="G279" s="11" t="s">
        <v>253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f t="shared" si="40"/>
        <v>0</v>
      </c>
      <c r="N279" s="20"/>
      <c r="O279" s="20"/>
      <c r="P279" s="20"/>
    </row>
    <row r="280" spans="2:16" ht="12.75">
      <c r="B280" s="22" t="s">
        <v>242</v>
      </c>
      <c r="C280" s="11" t="s">
        <v>19</v>
      </c>
      <c r="D280" s="11" t="s">
        <v>72</v>
      </c>
      <c r="E280" s="45"/>
      <c r="F280" s="45"/>
      <c r="G280" s="45"/>
      <c r="H280" s="13">
        <f aca="true" t="shared" si="41" ref="H280:L281">H281</f>
        <v>1396428.57</v>
      </c>
      <c r="I280" s="13">
        <f t="shared" si="41"/>
        <v>0</v>
      </c>
      <c r="J280" s="13">
        <f t="shared" si="41"/>
        <v>1396428.57</v>
      </c>
      <c r="K280" s="13">
        <f t="shared" si="41"/>
        <v>0</v>
      </c>
      <c r="L280" s="13">
        <f t="shared" si="41"/>
        <v>0</v>
      </c>
      <c r="M280" s="13">
        <f t="shared" si="40"/>
        <v>0</v>
      </c>
      <c r="N280" s="20"/>
      <c r="O280" s="20"/>
      <c r="P280" s="20"/>
    </row>
    <row r="281" spans="2:16" ht="12.75">
      <c r="B281" s="22" t="s">
        <v>33</v>
      </c>
      <c r="C281" s="11" t="s">
        <v>19</v>
      </c>
      <c r="D281" s="11" t="s">
        <v>72</v>
      </c>
      <c r="E281" s="12" t="s">
        <v>60</v>
      </c>
      <c r="F281" s="45"/>
      <c r="G281" s="45"/>
      <c r="H281" s="13">
        <f t="shared" si="41"/>
        <v>1396428.57</v>
      </c>
      <c r="I281" s="13">
        <f t="shared" si="41"/>
        <v>0</v>
      </c>
      <c r="J281" s="13">
        <f t="shared" si="41"/>
        <v>1396428.57</v>
      </c>
      <c r="K281" s="13">
        <f t="shared" si="41"/>
        <v>0</v>
      </c>
      <c r="L281" s="13">
        <f t="shared" si="41"/>
        <v>0</v>
      </c>
      <c r="M281" s="13">
        <f t="shared" si="40"/>
        <v>0</v>
      </c>
      <c r="N281" s="20"/>
      <c r="O281" s="20"/>
      <c r="P281" s="20"/>
    </row>
    <row r="282" spans="2:16" ht="26.25">
      <c r="B282" s="32" t="s">
        <v>640</v>
      </c>
      <c r="C282" s="11" t="s">
        <v>19</v>
      </c>
      <c r="D282" s="11" t="s">
        <v>72</v>
      </c>
      <c r="E282" s="12" t="s">
        <v>60</v>
      </c>
      <c r="F282" s="11" t="s">
        <v>348</v>
      </c>
      <c r="G282" s="11"/>
      <c r="H282" s="13">
        <f>H283</f>
        <v>1396428.57</v>
      </c>
      <c r="I282" s="13">
        <f aca="true" t="shared" si="42" ref="I282:L286">I283</f>
        <v>0</v>
      </c>
      <c r="J282" s="13">
        <f t="shared" si="42"/>
        <v>1396428.57</v>
      </c>
      <c r="K282" s="13">
        <f t="shared" si="42"/>
        <v>0</v>
      </c>
      <c r="L282" s="13">
        <f t="shared" si="42"/>
        <v>0</v>
      </c>
      <c r="M282" s="13">
        <f t="shared" si="40"/>
        <v>0</v>
      </c>
      <c r="N282" s="20"/>
      <c r="O282" s="20"/>
      <c r="P282" s="20"/>
    </row>
    <row r="283" spans="2:16" ht="26.25">
      <c r="B283" s="32" t="s">
        <v>601</v>
      </c>
      <c r="C283" s="11" t="s">
        <v>19</v>
      </c>
      <c r="D283" s="11" t="s">
        <v>72</v>
      </c>
      <c r="E283" s="12" t="s">
        <v>60</v>
      </c>
      <c r="F283" s="11" t="s">
        <v>598</v>
      </c>
      <c r="G283" s="11"/>
      <c r="H283" s="13">
        <f>H284</f>
        <v>1396428.57</v>
      </c>
      <c r="I283" s="13">
        <f t="shared" si="42"/>
        <v>0</v>
      </c>
      <c r="J283" s="13">
        <f t="shared" si="42"/>
        <v>1396428.57</v>
      </c>
      <c r="K283" s="13">
        <f t="shared" si="42"/>
        <v>0</v>
      </c>
      <c r="L283" s="13">
        <f t="shared" si="42"/>
        <v>0</v>
      </c>
      <c r="M283" s="13">
        <f t="shared" si="40"/>
        <v>0</v>
      </c>
      <c r="N283" s="20"/>
      <c r="O283" s="20"/>
      <c r="P283" s="20"/>
    </row>
    <row r="284" spans="2:16" ht="26.25">
      <c r="B284" s="32" t="s">
        <v>906</v>
      </c>
      <c r="C284" s="11" t="s">
        <v>19</v>
      </c>
      <c r="D284" s="11" t="s">
        <v>72</v>
      </c>
      <c r="E284" s="12" t="s">
        <v>60</v>
      </c>
      <c r="F284" s="11" t="s">
        <v>599</v>
      </c>
      <c r="G284" s="11"/>
      <c r="H284" s="13">
        <f>H285</f>
        <v>1396428.57</v>
      </c>
      <c r="I284" s="13">
        <f t="shared" si="42"/>
        <v>0</v>
      </c>
      <c r="J284" s="13">
        <f t="shared" si="42"/>
        <v>1396428.57</v>
      </c>
      <c r="K284" s="13">
        <f t="shared" si="42"/>
        <v>0</v>
      </c>
      <c r="L284" s="13">
        <f t="shared" si="42"/>
        <v>0</v>
      </c>
      <c r="M284" s="13">
        <f t="shared" si="40"/>
        <v>0</v>
      </c>
      <c r="N284" s="20"/>
      <c r="O284" s="20"/>
      <c r="P284" s="20"/>
    </row>
    <row r="285" spans="2:16" ht="12.75">
      <c r="B285" s="32" t="s">
        <v>771</v>
      </c>
      <c r="C285" s="11" t="s">
        <v>19</v>
      </c>
      <c r="D285" s="11" t="s">
        <v>72</v>
      </c>
      <c r="E285" s="12" t="s">
        <v>60</v>
      </c>
      <c r="F285" s="11" t="s">
        <v>770</v>
      </c>
      <c r="G285" s="11"/>
      <c r="H285" s="13">
        <f>H286</f>
        <v>1396428.57</v>
      </c>
      <c r="I285" s="13">
        <f t="shared" si="42"/>
        <v>0</v>
      </c>
      <c r="J285" s="13">
        <f t="shared" si="42"/>
        <v>1396428.57</v>
      </c>
      <c r="K285" s="13">
        <f t="shared" si="42"/>
        <v>0</v>
      </c>
      <c r="L285" s="13">
        <f t="shared" si="42"/>
        <v>0</v>
      </c>
      <c r="M285" s="13">
        <f t="shared" si="40"/>
        <v>0</v>
      </c>
      <c r="N285" s="20"/>
      <c r="O285" s="20"/>
      <c r="P285" s="20"/>
    </row>
    <row r="286" spans="2:16" ht="39">
      <c r="B286" s="32" t="s">
        <v>907</v>
      </c>
      <c r="C286" s="11" t="s">
        <v>19</v>
      </c>
      <c r="D286" s="11" t="s">
        <v>72</v>
      </c>
      <c r="E286" s="12" t="s">
        <v>60</v>
      </c>
      <c r="F286" s="11" t="s">
        <v>905</v>
      </c>
      <c r="G286" s="11"/>
      <c r="H286" s="13">
        <f>H287</f>
        <v>1396428.57</v>
      </c>
      <c r="I286" s="13">
        <f t="shared" si="42"/>
        <v>0</v>
      </c>
      <c r="J286" s="13">
        <f t="shared" si="42"/>
        <v>1396428.57</v>
      </c>
      <c r="K286" s="13">
        <f t="shared" si="42"/>
        <v>0</v>
      </c>
      <c r="L286" s="13">
        <f t="shared" si="42"/>
        <v>0</v>
      </c>
      <c r="M286" s="13">
        <f t="shared" si="40"/>
        <v>0</v>
      </c>
      <c r="N286" s="20"/>
      <c r="O286" s="20"/>
      <c r="P286" s="20"/>
    </row>
    <row r="287" spans="2:16" ht="26.25">
      <c r="B287" s="32" t="s">
        <v>139</v>
      </c>
      <c r="C287" s="11" t="s">
        <v>19</v>
      </c>
      <c r="D287" s="11" t="s">
        <v>72</v>
      </c>
      <c r="E287" s="12" t="s">
        <v>60</v>
      </c>
      <c r="F287" s="11" t="s">
        <v>905</v>
      </c>
      <c r="G287" s="11" t="s">
        <v>253</v>
      </c>
      <c r="H287" s="13">
        <v>1396428.57</v>
      </c>
      <c r="I287" s="13">
        <v>0</v>
      </c>
      <c r="J287" s="13">
        <f>H287+I287</f>
        <v>1396428.57</v>
      </c>
      <c r="K287" s="13">
        <v>0</v>
      </c>
      <c r="L287" s="13">
        <v>0</v>
      </c>
      <c r="M287" s="13">
        <f t="shared" si="40"/>
        <v>0</v>
      </c>
      <c r="N287" s="20"/>
      <c r="O287" s="20"/>
      <c r="P287" s="20"/>
    </row>
    <row r="288" spans="2:16" ht="12.75">
      <c r="B288" s="32" t="s">
        <v>243</v>
      </c>
      <c r="C288" s="11" t="s">
        <v>19</v>
      </c>
      <c r="D288" s="11" t="s">
        <v>50</v>
      </c>
      <c r="E288" s="12"/>
      <c r="F288" s="12"/>
      <c r="G288" s="11"/>
      <c r="H288" s="13">
        <f>H289+H295</f>
        <v>6485046</v>
      </c>
      <c r="I288" s="13">
        <f>I289+I295</f>
        <v>0</v>
      </c>
      <c r="J288" s="13">
        <f>J289+J295</f>
        <v>6485046</v>
      </c>
      <c r="K288" s="13">
        <f>K289+K295</f>
        <v>8007342.9399999995</v>
      </c>
      <c r="L288" s="13">
        <f>L289+L295</f>
        <v>0</v>
      </c>
      <c r="M288" s="13">
        <f t="shared" si="40"/>
        <v>8007342.9399999995</v>
      </c>
      <c r="N288" s="20"/>
      <c r="O288" s="20"/>
      <c r="P288" s="20"/>
    </row>
    <row r="289" spans="2:16" ht="12.75">
      <c r="B289" s="32" t="s">
        <v>0</v>
      </c>
      <c r="C289" s="11" t="s">
        <v>19</v>
      </c>
      <c r="D289" s="11" t="s">
        <v>50</v>
      </c>
      <c r="E289" s="12" t="s">
        <v>60</v>
      </c>
      <c r="F289" s="12"/>
      <c r="G289" s="11"/>
      <c r="H289" s="13">
        <f aca="true" t="shared" si="43" ref="H289:J293">H290</f>
        <v>1159396</v>
      </c>
      <c r="I289" s="13">
        <f t="shared" si="43"/>
        <v>0</v>
      </c>
      <c r="J289" s="13">
        <f t="shared" si="43"/>
        <v>1159396</v>
      </c>
      <c r="K289" s="13">
        <f aca="true" t="shared" si="44" ref="K289:L293">K290</f>
        <v>1159396</v>
      </c>
      <c r="L289" s="13">
        <f t="shared" si="44"/>
        <v>0</v>
      </c>
      <c r="M289" s="13">
        <f t="shared" si="40"/>
        <v>1159396</v>
      </c>
      <c r="N289" s="20"/>
      <c r="O289" s="20"/>
      <c r="P289" s="20"/>
    </row>
    <row r="290" spans="2:16" ht="39">
      <c r="B290" s="32" t="s">
        <v>410</v>
      </c>
      <c r="C290" s="11" t="s">
        <v>19</v>
      </c>
      <c r="D290" s="11" t="s">
        <v>50</v>
      </c>
      <c r="E290" s="12" t="s">
        <v>60</v>
      </c>
      <c r="F290" s="12" t="s">
        <v>342</v>
      </c>
      <c r="G290" s="11"/>
      <c r="H290" s="13">
        <f t="shared" si="43"/>
        <v>1159396</v>
      </c>
      <c r="I290" s="13">
        <f t="shared" si="43"/>
        <v>0</v>
      </c>
      <c r="J290" s="13">
        <f t="shared" si="43"/>
        <v>1159396</v>
      </c>
      <c r="K290" s="13">
        <f t="shared" si="44"/>
        <v>1159396</v>
      </c>
      <c r="L290" s="13">
        <f t="shared" si="44"/>
        <v>0</v>
      </c>
      <c r="M290" s="13">
        <f t="shared" si="40"/>
        <v>1159396</v>
      </c>
      <c r="N290" s="20"/>
      <c r="O290" s="20"/>
      <c r="P290" s="20"/>
    </row>
    <row r="291" spans="2:16" ht="26.25">
      <c r="B291" s="32" t="s">
        <v>432</v>
      </c>
      <c r="C291" s="11" t="s">
        <v>19</v>
      </c>
      <c r="D291" s="11" t="s">
        <v>50</v>
      </c>
      <c r="E291" s="12" t="s">
        <v>60</v>
      </c>
      <c r="F291" s="12" t="s">
        <v>343</v>
      </c>
      <c r="G291" s="11"/>
      <c r="H291" s="13">
        <f t="shared" si="43"/>
        <v>1159396</v>
      </c>
      <c r="I291" s="13">
        <f t="shared" si="43"/>
        <v>0</v>
      </c>
      <c r="J291" s="13">
        <f t="shared" si="43"/>
        <v>1159396</v>
      </c>
      <c r="K291" s="13">
        <f t="shared" si="44"/>
        <v>1159396</v>
      </c>
      <c r="L291" s="13">
        <f t="shared" si="44"/>
        <v>0</v>
      </c>
      <c r="M291" s="13">
        <f t="shared" si="40"/>
        <v>1159396</v>
      </c>
      <c r="N291" s="20"/>
      <c r="O291" s="20"/>
      <c r="P291" s="20"/>
    </row>
    <row r="292" spans="2:16" ht="26.25">
      <c r="B292" s="32" t="s">
        <v>433</v>
      </c>
      <c r="C292" s="11" t="s">
        <v>19</v>
      </c>
      <c r="D292" s="11" t="s">
        <v>50</v>
      </c>
      <c r="E292" s="12" t="s">
        <v>60</v>
      </c>
      <c r="F292" s="12" t="s">
        <v>344</v>
      </c>
      <c r="G292" s="11"/>
      <c r="H292" s="13">
        <f t="shared" si="43"/>
        <v>1159396</v>
      </c>
      <c r="I292" s="13">
        <f t="shared" si="43"/>
        <v>0</v>
      </c>
      <c r="J292" s="13">
        <f t="shared" si="43"/>
        <v>1159396</v>
      </c>
      <c r="K292" s="13">
        <f t="shared" si="44"/>
        <v>1159396</v>
      </c>
      <c r="L292" s="13">
        <f t="shared" si="44"/>
        <v>0</v>
      </c>
      <c r="M292" s="13">
        <f t="shared" si="40"/>
        <v>1159396</v>
      </c>
      <c r="N292" s="20"/>
      <c r="O292" s="20"/>
      <c r="P292" s="20"/>
    </row>
    <row r="293" spans="2:16" ht="12.75">
      <c r="B293" s="32" t="s">
        <v>434</v>
      </c>
      <c r="C293" s="11" t="s">
        <v>19</v>
      </c>
      <c r="D293" s="11" t="s">
        <v>50</v>
      </c>
      <c r="E293" s="12" t="s">
        <v>60</v>
      </c>
      <c r="F293" s="12" t="s">
        <v>345</v>
      </c>
      <c r="G293" s="11"/>
      <c r="H293" s="13">
        <f t="shared" si="43"/>
        <v>1159396</v>
      </c>
      <c r="I293" s="13">
        <f t="shared" si="43"/>
        <v>0</v>
      </c>
      <c r="J293" s="13">
        <f t="shared" si="43"/>
        <v>1159396</v>
      </c>
      <c r="K293" s="13">
        <f t="shared" si="44"/>
        <v>1159396</v>
      </c>
      <c r="L293" s="13">
        <f t="shared" si="44"/>
        <v>0</v>
      </c>
      <c r="M293" s="13">
        <f t="shared" si="40"/>
        <v>1159396</v>
      </c>
      <c r="N293" s="20"/>
      <c r="O293" s="20"/>
      <c r="P293" s="20"/>
    </row>
    <row r="294" spans="2:16" ht="12.75">
      <c r="B294" s="32" t="s">
        <v>144</v>
      </c>
      <c r="C294" s="11" t="s">
        <v>19</v>
      </c>
      <c r="D294" s="11" t="s">
        <v>50</v>
      </c>
      <c r="E294" s="12" t="s">
        <v>60</v>
      </c>
      <c r="F294" s="12" t="s">
        <v>345</v>
      </c>
      <c r="G294" s="11" t="s">
        <v>266</v>
      </c>
      <c r="H294" s="13">
        <v>1159396</v>
      </c>
      <c r="I294" s="13"/>
      <c r="J294" s="13">
        <f>H294+I294</f>
        <v>1159396</v>
      </c>
      <c r="K294" s="13">
        <v>1159396</v>
      </c>
      <c r="L294" s="13">
        <v>0</v>
      </c>
      <c r="M294" s="13">
        <f t="shared" si="40"/>
        <v>1159396</v>
      </c>
      <c r="N294" s="20"/>
      <c r="O294" s="20"/>
      <c r="P294" s="20"/>
    </row>
    <row r="295" spans="2:16" ht="12.75">
      <c r="B295" s="32" t="s">
        <v>31</v>
      </c>
      <c r="C295" s="11" t="s">
        <v>19</v>
      </c>
      <c r="D295" s="11" t="s">
        <v>50</v>
      </c>
      <c r="E295" s="12" t="s">
        <v>62</v>
      </c>
      <c r="F295" s="12"/>
      <c r="G295" s="11"/>
      <c r="H295" s="13">
        <f>H311+H296</f>
        <v>5325650</v>
      </c>
      <c r="I295" s="13">
        <f>I311+I296</f>
        <v>0</v>
      </c>
      <c r="J295" s="13">
        <f>J311+J296</f>
        <v>5325650</v>
      </c>
      <c r="K295" s="13">
        <f>K311+K296</f>
        <v>6847946.9399999995</v>
      </c>
      <c r="L295" s="13">
        <f>L311+L296</f>
        <v>0</v>
      </c>
      <c r="M295" s="13">
        <f t="shared" si="40"/>
        <v>6847946.9399999995</v>
      </c>
      <c r="N295" s="20"/>
      <c r="O295" s="20"/>
      <c r="P295" s="20"/>
    </row>
    <row r="296" spans="2:16" ht="45" customHeight="1">
      <c r="B296" s="32" t="s">
        <v>421</v>
      </c>
      <c r="C296" s="11" t="s">
        <v>19</v>
      </c>
      <c r="D296" s="11" t="s">
        <v>50</v>
      </c>
      <c r="E296" s="12" t="s">
        <v>62</v>
      </c>
      <c r="F296" s="12" t="s">
        <v>347</v>
      </c>
      <c r="G296" s="11"/>
      <c r="H296" s="13">
        <f aca="true" t="shared" si="45" ref="H296:L297">H297</f>
        <v>5325650</v>
      </c>
      <c r="I296" s="13">
        <f t="shared" si="45"/>
        <v>0</v>
      </c>
      <c r="J296" s="13">
        <f t="shared" si="45"/>
        <v>5325650</v>
      </c>
      <c r="K296" s="13">
        <f t="shared" si="45"/>
        <v>6847946.9399999995</v>
      </c>
      <c r="L296" s="13">
        <f t="shared" si="45"/>
        <v>0</v>
      </c>
      <c r="M296" s="13">
        <f t="shared" si="40"/>
        <v>6847946.9399999995</v>
      </c>
      <c r="N296" s="20"/>
      <c r="O296" s="20"/>
      <c r="P296" s="20"/>
    </row>
    <row r="297" spans="2:16" ht="12.75">
      <c r="B297" s="32" t="s">
        <v>435</v>
      </c>
      <c r="C297" s="11" t="s">
        <v>19</v>
      </c>
      <c r="D297" s="11" t="s">
        <v>50</v>
      </c>
      <c r="E297" s="12" t="s">
        <v>62</v>
      </c>
      <c r="F297" s="12" t="s">
        <v>349</v>
      </c>
      <c r="G297" s="11"/>
      <c r="H297" s="13">
        <f t="shared" si="45"/>
        <v>5325650</v>
      </c>
      <c r="I297" s="13">
        <f t="shared" si="45"/>
        <v>0</v>
      </c>
      <c r="J297" s="13">
        <f t="shared" si="45"/>
        <v>5325650</v>
      </c>
      <c r="K297" s="13">
        <f t="shared" si="45"/>
        <v>6847946.9399999995</v>
      </c>
      <c r="L297" s="13">
        <f t="shared" si="45"/>
        <v>0</v>
      </c>
      <c r="M297" s="13">
        <f t="shared" si="40"/>
        <v>6847946.9399999995</v>
      </c>
      <c r="N297" s="20"/>
      <c r="O297" s="20"/>
      <c r="P297" s="20"/>
    </row>
    <row r="298" spans="2:16" ht="26.25">
      <c r="B298" s="32" t="s">
        <v>221</v>
      </c>
      <c r="C298" s="11" t="s">
        <v>19</v>
      </c>
      <c r="D298" s="11" t="s">
        <v>50</v>
      </c>
      <c r="E298" s="12" t="s">
        <v>62</v>
      </c>
      <c r="F298" s="12" t="s">
        <v>350</v>
      </c>
      <c r="G298" s="11"/>
      <c r="H298" s="13">
        <f>H299+H301+H307+H303+H305+H309</f>
        <v>5325650</v>
      </c>
      <c r="I298" s="13">
        <f>I299+I301+I307+I303+I305+I309</f>
        <v>0</v>
      </c>
      <c r="J298" s="13">
        <f>J299+J301+J307+J303+J305+J309</f>
        <v>5325650</v>
      </c>
      <c r="K298" s="13">
        <f>K299+K301+K307+K303+K305+K309</f>
        <v>6847946.9399999995</v>
      </c>
      <c r="L298" s="13">
        <f>L299+L301+L307+L303+L305+L309</f>
        <v>0</v>
      </c>
      <c r="M298" s="13">
        <f t="shared" si="40"/>
        <v>6847946.9399999995</v>
      </c>
      <c r="N298" s="20"/>
      <c r="O298" s="20"/>
      <c r="P298" s="20"/>
    </row>
    <row r="299" spans="2:16" ht="39">
      <c r="B299" s="32" t="s">
        <v>436</v>
      </c>
      <c r="C299" s="11" t="s">
        <v>19</v>
      </c>
      <c r="D299" s="11" t="s">
        <v>50</v>
      </c>
      <c r="E299" s="12" t="s">
        <v>62</v>
      </c>
      <c r="F299" s="12" t="s">
        <v>351</v>
      </c>
      <c r="G299" s="11"/>
      <c r="H299" s="13">
        <f>H300</f>
        <v>4671420</v>
      </c>
      <c r="I299" s="13">
        <f>I300</f>
        <v>0</v>
      </c>
      <c r="J299" s="13">
        <f>J300</f>
        <v>4671420</v>
      </c>
      <c r="K299" s="13">
        <f>K300</f>
        <v>6228560</v>
      </c>
      <c r="L299" s="13">
        <f>L300</f>
        <v>0</v>
      </c>
      <c r="M299" s="13">
        <f t="shared" si="40"/>
        <v>6228560</v>
      </c>
      <c r="N299" s="20"/>
      <c r="O299" s="20"/>
      <c r="P299" s="20"/>
    </row>
    <row r="300" spans="2:16" ht="12.75">
      <c r="B300" s="32" t="s">
        <v>144</v>
      </c>
      <c r="C300" s="11" t="s">
        <v>19</v>
      </c>
      <c r="D300" s="11" t="s">
        <v>50</v>
      </c>
      <c r="E300" s="12" t="s">
        <v>62</v>
      </c>
      <c r="F300" s="12" t="s">
        <v>351</v>
      </c>
      <c r="G300" s="11" t="s">
        <v>266</v>
      </c>
      <c r="H300" s="13">
        <v>4671420</v>
      </c>
      <c r="I300" s="13">
        <v>0</v>
      </c>
      <c r="J300" s="13">
        <f>H300+I300</f>
        <v>4671420</v>
      </c>
      <c r="K300" s="13">
        <v>6228560</v>
      </c>
      <c r="L300" s="13">
        <v>0</v>
      </c>
      <c r="M300" s="13">
        <f t="shared" si="40"/>
        <v>6228560</v>
      </c>
      <c r="N300" s="20"/>
      <c r="O300" s="20"/>
      <c r="P300" s="20"/>
    </row>
    <row r="301" spans="2:16" ht="52.5" hidden="1">
      <c r="B301" s="32" t="s">
        <v>323</v>
      </c>
      <c r="C301" s="11" t="s">
        <v>19</v>
      </c>
      <c r="D301" s="11" t="s">
        <v>50</v>
      </c>
      <c r="E301" s="12" t="s">
        <v>62</v>
      </c>
      <c r="F301" s="12" t="s">
        <v>352</v>
      </c>
      <c r="G301" s="11"/>
      <c r="H301" s="13">
        <f>H302</f>
        <v>0</v>
      </c>
      <c r="I301" s="13">
        <f>I302</f>
        <v>0</v>
      </c>
      <c r="J301" s="13">
        <f>J302</f>
        <v>0</v>
      </c>
      <c r="K301" s="13">
        <f>K302</f>
        <v>0</v>
      </c>
      <c r="L301" s="13">
        <f>L302</f>
        <v>0</v>
      </c>
      <c r="M301" s="13">
        <f t="shared" si="40"/>
        <v>0</v>
      </c>
      <c r="N301" s="20"/>
      <c r="O301" s="20"/>
      <c r="P301" s="20"/>
    </row>
    <row r="302" spans="2:16" ht="12.75" hidden="1">
      <c r="B302" s="32" t="s">
        <v>144</v>
      </c>
      <c r="C302" s="11" t="s">
        <v>19</v>
      </c>
      <c r="D302" s="11" t="s">
        <v>50</v>
      </c>
      <c r="E302" s="12" t="s">
        <v>62</v>
      </c>
      <c r="F302" s="12" t="s">
        <v>352</v>
      </c>
      <c r="G302" s="11" t="s">
        <v>266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f t="shared" si="40"/>
        <v>0</v>
      </c>
      <c r="N302" s="20"/>
      <c r="O302" s="20"/>
      <c r="P302" s="20"/>
    </row>
    <row r="303" spans="2:16" ht="24">
      <c r="B303" s="22" t="s">
        <v>571</v>
      </c>
      <c r="C303" s="11" t="s">
        <v>19</v>
      </c>
      <c r="D303" s="11" t="s">
        <v>50</v>
      </c>
      <c r="E303" s="12" t="s">
        <v>62</v>
      </c>
      <c r="F303" s="12" t="s">
        <v>492</v>
      </c>
      <c r="G303" s="11"/>
      <c r="H303" s="13">
        <f>H304</f>
        <v>119589.73</v>
      </c>
      <c r="I303" s="13">
        <f>I304</f>
        <v>0</v>
      </c>
      <c r="J303" s="13">
        <f>J304</f>
        <v>119589.73</v>
      </c>
      <c r="K303" s="13">
        <f>K304</f>
        <v>120045.67</v>
      </c>
      <c r="L303" s="13">
        <f>L304</f>
        <v>0</v>
      </c>
      <c r="M303" s="13">
        <f t="shared" si="40"/>
        <v>120045.67</v>
      </c>
      <c r="N303" s="20"/>
      <c r="O303" s="20"/>
      <c r="P303" s="20"/>
    </row>
    <row r="304" spans="2:16" ht="12.75">
      <c r="B304" s="22" t="s">
        <v>144</v>
      </c>
      <c r="C304" s="11" t="s">
        <v>19</v>
      </c>
      <c r="D304" s="11" t="s">
        <v>50</v>
      </c>
      <c r="E304" s="12" t="s">
        <v>62</v>
      </c>
      <c r="F304" s="12" t="s">
        <v>492</v>
      </c>
      <c r="G304" s="11" t="s">
        <v>266</v>
      </c>
      <c r="H304" s="13">
        <v>119589.73</v>
      </c>
      <c r="I304" s="13">
        <v>0</v>
      </c>
      <c r="J304" s="13">
        <f>H304+I304</f>
        <v>119589.73</v>
      </c>
      <c r="K304" s="13">
        <v>120045.67</v>
      </c>
      <c r="L304" s="13">
        <v>0</v>
      </c>
      <c r="M304" s="13">
        <f t="shared" si="40"/>
        <v>120045.67</v>
      </c>
      <c r="N304" s="20"/>
      <c r="O304" s="20"/>
      <c r="P304" s="20"/>
    </row>
    <row r="305" spans="2:16" ht="24" hidden="1">
      <c r="B305" s="22" t="s">
        <v>272</v>
      </c>
      <c r="C305" s="11" t="s">
        <v>19</v>
      </c>
      <c r="D305" s="11" t="s">
        <v>50</v>
      </c>
      <c r="E305" s="12" t="s">
        <v>62</v>
      </c>
      <c r="F305" s="12" t="s">
        <v>755</v>
      </c>
      <c r="G305" s="11"/>
      <c r="H305" s="13">
        <f>H306</f>
        <v>0</v>
      </c>
      <c r="I305" s="13">
        <f>I306</f>
        <v>0</v>
      </c>
      <c r="J305" s="13">
        <f>J306</f>
        <v>0</v>
      </c>
      <c r="K305" s="13">
        <f>K306</f>
        <v>0</v>
      </c>
      <c r="L305" s="13">
        <f>L306</f>
        <v>0</v>
      </c>
      <c r="M305" s="13">
        <f t="shared" si="40"/>
        <v>0</v>
      </c>
      <c r="N305" s="20"/>
      <c r="O305" s="20"/>
      <c r="P305" s="20"/>
    </row>
    <row r="306" spans="2:16" ht="14.25" customHeight="1" hidden="1">
      <c r="B306" s="22" t="s">
        <v>144</v>
      </c>
      <c r="C306" s="11" t="s">
        <v>19</v>
      </c>
      <c r="D306" s="11" t="s">
        <v>50</v>
      </c>
      <c r="E306" s="12" t="s">
        <v>62</v>
      </c>
      <c r="F306" s="12" t="s">
        <v>755</v>
      </c>
      <c r="G306" s="11" t="s">
        <v>266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f t="shared" si="40"/>
        <v>0</v>
      </c>
      <c r="N306" s="20"/>
      <c r="O306" s="20"/>
      <c r="P306" s="20"/>
    </row>
    <row r="307" spans="2:16" ht="26.25" hidden="1">
      <c r="B307" s="32" t="s">
        <v>272</v>
      </c>
      <c r="C307" s="11" t="s">
        <v>19</v>
      </c>
      <c r="D307" s="11" t="s">
        <v>50</v>
      </c>
      <c r="E307" s="12" t="s">
        <v>62</v>
      </c>
      <c r="F307" s="12" t="s">
        <v>353</v>
      </c>
      <c r="G307" s="11"/>
      <c r="H307" s="13">
        <f>H308</f>
        <v>0</v>
      </c>
      <c r="I307" s="13">
        <f>I308</f>
        <v>0</v>
      </c>
      <c r="J307" s="13">
        <f>J308</f>
        <v>0</v>
      </c>
      <c r="K307" s="13">
        <f>K308</f>
        <v>0</v>
      </c>
      <c r="L307" s="13">
        <f>L308</f>
        <v>0</v>
      </c>
      <c r="M307" s="13">
        <f t="shared" si="40"/>
        <v>0</v>
      </c>
      <c r="N307" s="20"/>
      <c r="O307" s="20"/>
      <c r="P307" s="20"/>
    </row>
    <row r="308" spans="2:16" ht="16.5" customHeight="1" hidden="1">
      <c r="B308" s="32" t="s">
        <v>144</v>
      </c>
      <c r="C308" s="11" t="s">
        <v>19</v>
      </c>
      <c r="D308" s="11" t="s">
        <v>50</v>
      </c>
      <c r="E308" s="12" t="s">
        <v>62</v>
      </c>
      <c r="F308" s="12" t="s">
        <v>353</v>
      </c>
      <c r="G308" s="11" t="s">
        <v>266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f t="shared" si="40"/>
        <v>0</v>
      </c>
      <c r="N308" s="20"/>
      <c r="O308" s="20"/>
      <c r="P308" s="20"/>
    </row>
    <row r="309" spans="2:16" ht="24">
      <c r="B309" s="22" t="s">
        <v>951</v>
      </c>
      <c r="C309" s="11" t="s">
        <v>19</v>
      </c>
      <c r="D309" s="11" t="s">
        <v>50</v>
      </c>
      <c r="E309" s="12" t="s">
        <v>62</v>
      </c>
      <c r="F309" s="12" t="s">
        <v>780</v>
      </c>
      <c r="G309" s="11"/>
      <c r="H309" s="13">
        <f>H310</f>
        <v>534640.27</v>
      </c>
      <c r="I309" s="13">
        <f>I310</f>
        <v>0</v>
      </c>
      <c r="J309" s="13">
        <f>J310</f>
        <v>534640.27</v>
      </c>
      <c r="K309" s="13">
        <f>K310</f>
        <v>499341.27</v>
      </c>
      <c r="L309" s="13">
        <f>L310</f>
        <v>0</v>
      </c>
      <c r="M309" s="13">
        <f t="shared" si="40"/>
        <v>499341.27</v>
      </c>
      <c r="N309" s="20"/>
      <c r="O309" s="20"/>
      <c r="P309" s="20"/>
    </row>
    <row r="310" spans="2:16" ht="17.25" customHeight="1">
      <c r="B310" s="32" t="s">
        <v>144</v>
      </c>
      <c r="C310" s="11" t="s">
        <v>19</v>
      </c>
      <c r="D310" s="11" t="s">
        <v>50</v>
      </c>
      <c r="E310" s="12" t="s">
        <v>62</v>
      </c>
      <c r="F310" s="12" t="s">
        <v>780</v>
      </c>
      <c r="G310" s="11" t="s">
        <v>266</v>
      </c>
      <c r="H310" s="13">
        <v>534640.27</v>
      </c>
      <c r="I310" s="13">
        <v>0</v>
      </c>
      <c r="J310" s="13">
        <f>H310+I310</f>
        <v>534640.27</v>
      </c>
      <c r="K310" s="13">
        <v>499341.27</v>
      </c>
      <c r="L310" s="13">
        <v>0</v>
      </c>
      <c r="M310" s="13">
        <f t="shared" si="40"/>
        <v>499341.27</v>
      </c>
      <c r="N310" s="20"/>
      <c r="O310" s="20"/>
      <c r="P310" s="20"/>
    </row>
    <row r="311" spans="2:16" ht="26.25" hidden="1">
      <c r="B311" s="32" t="s">
        <v>221</v>
      </c>
      <c r="C311" s="11" t="s">
        <v>19</v>
      </c>
      <c r="D311" s="11" t="s">
        <v>50</v>
      </c>
      <c r="E311" s="12" t="s">
        <v>62</v>
      </c>
      <c r="F311" s="12" t="s">
        <v>126</v>
      </c>
      <c r="G311" s="11"/>
      <c r="H311" s="13">
        <f>H312</f>
        <v>0</v>
      </c>
      <c r="I311" s="13">
        <f>I312</f>
        <v>0</v>
      </c>
      <c r="J311" s="13">
        <f>J312</f>
        <v>0</v>
      </c>
      <c r="K311" s="13">
        <f>K312</f>
        <v>0</v>
      </c>
      <c r="L311" s="13">
        <f>L312</f>
        <v>0</v>
      </c>
      <c r="M311" s="13">
        <f t="shared" si="40"/>
        <v>0</v>
      </c>
      <c r="N311" s="20"/>
      <c r="O311" s="20"/>
      <c r="P311" s="20"/>
    </row>
    <row r="312" spans="2:16" ht="39" hidden="1">
      <c r="B312" s="32" t="s">
        <v>222</v>
      </c>
      <c r="C312" s="11" t="s">
        <v>19</v>
      </c>
      <c r="D312" s="11" t="s">
        <v>50</v>
      </c>
      <c r="E312" s="12" t="s">
        <v>62</v>
      </c>
      <c r="F312" s="12" t="s">
        <v>125</v>
      </c>
      <c r="G312" s="11"/>
      <c r="H312" s="13">
        <f>H315+H313+H317</f>
        <v>0</v>
      </c>
      <c r="I312" s="13">
        <f>I315+I313+I317</f>
        <v>0</v>
      </c>
      <c r="J312" s="13">
        <f>J315+J313+J317</f>
        <v>0</v>
      </c>
      <c r="K312" s="13">
        <f>K315+K313+K317</f>
        <v>0</v>
      </c>
      <c r="L312" s="13">
        <f>L315+L313+L317</f>
        <v>0</v>
      </c>
      <c r="M312" s="13">
        <f t="shared" si="40"/>
        <v>0</v>
      </c>
      <c r="N312" s="20"/>
      <c r="O312" s="20"/>
      <c r="P312" s="20"/>
    </row>
    <row r="313" spans="2:16" ht="26.25" hidden="1">
      <c r="B313" s="32" t="s">
        <v>272</v>
      </c>
      <c r="C313" s="11" t="s">
        <v>19</v>
      </c>
      <c r="D313" s="11" t="s">
        <v>50</v>
      </c>
      <c r="E313" s="12" t="s">
        <v>62</v>
      </c>
      <c r="F313" s="12" t="s">
        <v>313</v>
      </c>
      <c r="G313" s="11"/>
      <c r="H313" s="13">
        <f>H314</f>
        <v>0</v>
      </c>
      <c r="I313" s="13">
        <f>I314</f>
        <v>0</v>
      </c>
      <c r="J313" s="13">
        <f>J314</f>
        <v>0</v>
      </c>
      <c r="K313" s="13">
        <f>K314</f>
        <v>0</v>
      </c>
      <c r="L313" s="13">
        <f>L314</f>
        <v>0</v>
      </c>
      <c r="M313" s="13">
        <f t="shared" si="40"/>
        <v>0</v>
      </c>
      <c r="N313" s="20"/>
      <c r="O313" s="20"/>
      <c r="P313" s="20"/>
    </row>
    <row r="314" spans="2:16" ht="12.75" hidden="1">
      <c r="B314" s="32" t="s">
        <v>144</v>
      </c>
      <c r="C314" s="11" t="s">
        <v>19</v>
      </c>
      <c r="D314" s="11" t="s">
        <v>50</v>
      </c>
      <c r="E314" s="12" t="s">
        <v>62</v>
      </c>
      <c r="F314" s="12" t="s">
        <v>313</v>
      </c>
      <c r="G314" s="11" t="s">
        <v>266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f t="shared" si="40"/>
        <v>0</v>
      </c>
      <c r="N314" s="20"/>
      <c r="O314" s="20"/>
      <c r="P314" s="20"/>
    </row>
    <row r="315" spans="2:16" ht="66" hidden="1">
      <c r="B315" s="32" t="s">
        <v>223</v>
      </c>
      <c r="C315" s="11" t="s">
        <v>19</v>
      </c>
      <c r="D315" s="11" t="s">
        <v>50</v>
      </c>
      <c r="E315" s="12" t="s">
        <v>62</v>
      </c>
      <c r="F315" s="12" t="s">
        <v>97</v>
      </c>
      <c r="G315" s="11"/>
      <c r="H315" s="13">
        <f>H316</f>
        <v>0</v>
      </c>
      <c r="I315" s="13">
        <f>I316</f>
        <v>0</v>
      </c>
      <c r="J315" s="13">
        <f>J316</f>
        <v>0</v>
      </c>
      <c r="K315" s="13">
        <f>K316</f>
        <v>0</v>
      </c>
      <c r="L315" s="13">
        <f>L316</f>
        <v>0</v>
      </c>
      <c r="M315" s="13">
        <f t="shared" si="40"/>
        <v>0</v>
      </c>
      <c r="N315" s="20"/>
      <c r="O315" s="20"/>
      <c r="P315" s="20"/>
    </row>
    <row r="316" spans="2:16" ht="12.75" hidden="1">
      <c r="B316" s="32" t="s">
        <v>144</v>
      </c>
      <c r="C316" s="11" t="s">
        <v>19</v>
      </c>
      <c r="D316" s="11" t="s">
        <v>50</v>
      </c>
      <c r="E316" s="12" t="s">
        <v>62</v>
      </c>
      <c r="F316" s="12" t="s">
        <v>97</v>
      </c>
      <c r="G316" s="11">
        <v>300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f t="shared" si="40"/>
        <v>0</v>
      </c>
      <c r="N316" s="20"/>
      <c r="O316" s="20"/>
      <c r="P316" s="20"/>
    </row>
    <row r="317" spans="2:16" ht="52.5" hidden="1">
      <c r="B317" s="32" t="s">
        <v>323</v>
      </c>
      <c r="C317" s="11" t="s">
        <v>19</v>
      </c>
      <c r="D317" s="11" t="s">
        <v>50</v>
      </c>
      <c r="E317" s="12" t="s">
        <v>62</v>
      </c>
      <c r="F317" s="12" t="s">
        <v>322</v>
      </c>
      <c r="G317" s="11"/>
      <c r="H317" s="13">
        <f>H318</f>
        <v>0</v>
      </c>
      <c r="I317" s="13">
        <f>I318</f>
        <v>0</v>
      </c>
      <c r="J317" s="13">
        <f>J318</f>
        <v>0</v>
      </c>
      <c r="K317" s="13">
        <f>K318</f>
        <v>0</v>
      </c>
      <c r="L317" s="13">
        <f>L318</f>
        <v>0</v>
      </c>
      <c r="M317" s="13">
        <f t="shared" si="40"/>
        <v>0</v>
      </c>
      <c r="N317" s="20"/>
      <c r="O317" s="20"/>
      <c r="P317" s="20"/>
    </row>
    <row r="318" spans="2:16" ht="12.75" hidden="1">
      <c r="B318" s="32" t="s">
        <v>144</v>
      </c>
      <c r="C318" s="11" t="s">
        <v>19</v>
      </c>
      <c r="D318" s="11" t="s">
        <v>50</v>
      </c>
      <c r="E318" s="12" t="s">
        <v>62</v>
      </c>
      <c r="F318" s="12" t="s">
        <v>322</v>
      </c>
      <c r="G318" s="11" t="s">
        <v>266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f t="shared" si="40"/>
        <v>0</v>
      </c>
      <c r="N318" s="20"/>
      <c r="O318" s="20"/>
      <c r="P318" s="20"/>
    </row>
    <row r="319" spans="2:16" ht="12.75" hidden="1">
      <c r="B319" s="22" t="s">
        <v>4</v>
      </c>
      <c r="C319" s="11" t="s">
        <v>19</v>
      </c>
      <c r="D319" s="11" t="s">
        <v>65</v>
      </c>
      <c r="E319" s="12"/>
      <c r="F319" s="12"/>
      <c r="G319" s="11"/>
      <c r="H319" s="13">
        <f aca="true" t="shared" si="46" ref="H319:J322">H320</f>
        <v>0</v>
      </c>
      <c r="I319" s="13">
        <f t="shared" si="46"/>
        <v>0</v>
      </c>
      <c r="J319" s="13">
        <f t="shared" si="46"/>
        <v>0</v>
      </c>
      <c r="K319" s="13">
        <f aca="true" t="shared" si="47" ref="K319:L322">K320</f>
        <v>0</v>
      </c>
      <c r="L319" s="13">
        <f t="shared" si="47"/>
        <v>0</v>
      </c>
      <c r="M319" s="13">
        <f t="shared" si="40"/>
        <v>0</v>
      </c>
      <c r="N319" s="20"/>
      <c r="O319" s="20"/>
      <c r="P319" s="20"/>
    </row>
    <row r="320" spans="2:16" ht="12.75" hidden="1">
      <c r="B320" s="22" t="s">
        <v>49</v>
      </c>
      <c r="C320" s="11" t="s">
        <v>19</v>
      </c>
      <c r="D320" s="11" t="s">
        <v>65</v>
      </c>
      <c r="E320" s="11" t="s">
        <v>61</v>
      </c>
      <c r="F320" s="12"/>
      <c r="G320" s="11"/>
      <c r="H320" s="13">
        <f t="shared" si="46"/>
        <v>0</v>
      </c>
      <c r="I320" s="13">
        <f t="shared" si="46"/>
        <v>0</v>
      </c>
      <c r="J320" s="13">
        <f t="shared" si="46"/>
        <v>0</v>
      </c>
      <c r="K320" s="13">
        <f t="shared" si="47"/>
        <v>0</v>
      </c>
      <c r="L320" s="13">
        <f t="shared" si="47"/>
        <v>0</v>
      </c>
      <c r="M320" s="13">
        <f t="shared" si="40"/>
        <v>0</v>
      </c>
      <c r="N320" s="20"/>
      <c r="O320" s="20"/>
      <c r="P320" s="20"/>
    </row>
    <row r="321" spans="2:16" ht="24" hidden="1">
      <c r="B321" s="22" t="s">
        <v>457</v>
      </c>
      <c r="C321" s="11" t="s">
        <v>19</v>
      </c>
      <c r="D321" s="11" t="s">
        <v>65</v>
      </c>
      <c r="E321" s="11" t="s">
        <v>61</v>
      </c>
      <c r="F321" s="11" t="s">
        <v>403</v>
      </c>
      <c r="G321" s="11"/>
      <c r="H321" s="13">
        <f t="shared" si="46"/>
        <v>0</v>
      </c>
      <c r="I321" s="13">
        <f t="shared" si="46"/>
        <v>0</v>
      </c>
      <c r="J321" s="13">
        <f t="shared" si="46"/>
        <v>0</v>
      </c>
      <c r="K321" s="13">
        <f t="shared" si="47"/>
        <v>0</v>
      </c>
      <c r="L321" s="13">
        <f t="shared" si="47"/>
        <v>0</v>
      </c>
      <c r="M321" s="13">
        <f t="shared" si="40"/>
        <v>0</v>
      </c>
      <c r="N321" s="20"/>
      <c r="O321" s="20"/>
      <c r="P321" s="20"/>
    </row>
    <row r="322" spans="2:16" ht="12.75" hidden="1">
      <c r="B322" s="22" t="s">
        <v>540</v>
      </c>
      <c r="C322" s="11" t="s">
        <v>19</v>
      </c>
      <c r="D322" s="11" t="s">
        <v>65</v>
      </c>
      <c r="E322" s="11" t="s">
        <v>61</v>
      </c>
      <c r="F322" s="11" t="s">
        <v>493</v>
      </c>
      <c r="G322" s="11"/>
      <c r="H322" s="13">
        <f t="shared" si="46"/>
        <v>0</v>
      </c>
      <c r="I322" s="13">
        <f t="shared" si="46"/>
        <v>0</v>
      </c>
      <c r="J322" s="13">
        <f t="shared" si="46"/>
        <v>0</v>
      </c>
      <c r="K322" s="13">
        <f t="shared" si="47"/>
        <v>0</v>
      </c>
      <c r="L322" s="13">
        <f t="shared" si="47"/>
        <v>0</v>
      </c>
      <c r="M322" s="13">
        <f t="shared" si="40"/>
        <v>0</v>
      </c>
      <c r="N322" s="20"/>
      <c r="O322" s="20"/>
      <c r="P322" s="20"/>
    </row>
    <row r="323" spans="2:16" ht="12.75" hidden="1">
      <c r="B323" s="22" t="s">
        <v>547</v>
      </c>
      <c r="C323" s="11" t="s">
        <v>19</v>
      </c>
      <c r="D323" s="11" t="s">
        <v>65</v>
      </c>
      <c r="E323" s="11" t="s">
        <v>61</v>
      </c>
      <c r="F323" s="11" t="s">
        <v>494</v>
      </c>
      <c r="G323" s="11"/>
      <c r="H323" s="13">
        <f>H324+H325+H326</f>
        <v>0</v>
      </c>
      <c r="I323" s="13">
        <f>I324+I325+I326</f>
        <v>0</v>
      </c>
      <c r="J323" s="13">
        <f>J324+J325+J326</f>
        <v>0</v>
      </c>
      <c r="K323" s="13">
        <f>K324+K325+K326</f>
        <v>0</v>
      </c>
      <c r="L323" s="13">
        <f>L324+L325+L326</f>
        <v>0</v>
      </c>
      <c r="M323" s="13">
        <f t="shared" si="40"/>
        <v>0</v>
      </c>
      <c r="N323" s="20"/>
      <c r="O323" s="20"/>
      <c r="P323" s="20"/>
    </row>
    <row r="324" spans="2:16" ht="36" hidden="1">
      <c r="B324" s="22" t="s">
        <v>138</v>
      </c>
      <c r="C324" s="11" t="s">
        <v>19</v>
      </c>
      <c r="D324" s="11" t="s">
        <v>65</v>
      </c>
      <c r="E324" s="11" t="s">
        <v>61</v>
      </c>
      <c r="F324" s="11" t="s">
        <v>494</v>
      </c>
      <c r="G324" s="11" t="s">
        <v>116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f t="shared" si="40"/>
        <v>0</v>
      </c>
      <c r="N324" s="20"/>
      <c r="O324" s="20"/>
      <c r="P324" s="20"/>
    </row>
    <row r="325" spans="2:16" ht="24" hidden="1">
      <c r="B325" s="22" t="s">
        <v>139</v>
      </c>
      <c r="C325" s="11" t="s">
        <v>19</v>
      </c>
      <c r="D325" s="11" t="s">
        <v>65</v>
      </c>
      <c r="E325" s="11" t="s">
        <v>61</v>
      </c>
      <c r="F325" s="11" t="s">
        <v>494</v>
      </c>
      <c r="G325" s="11" t="s">
        <v>253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f t="shared" si="40"/>
        <v>0</v>
      </c>
      <c r="N325" s="20"/>
      <c r="O325" s="20"/>
      <c r="P325" s="20"/>
    </row>
    <row r="326" spans="2:16" ht="12.75" hidden="1">
      <c r="B326" s="22" t="s">
        <v>144</v>
      </c>
      <c r="C326" s="11" t="s">
        <v>19</v>
      </c>
      <c r="D326" s="11" t="s">
        <v>65</v>
      </c>
      <c r="E326" s="11" t="s">
        <v>61</v>
      </c>
      <c r="F326" s="11" t="s">
        <v>494</v>
      </c>
      <c r="G326" s="11" t="s">
        <v>266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f t="shared" si="40"/>
        <v>0</v>
      </c>
      <c r="N326" s="20"/>
      <c r="O326" s="20"/>
      <c r="P326" s="20"/>
    </row>
    <row r="327" spans="2:16" ht="12.75">
      <c r="B327" s="22" t="s">
        <v>244</v>
      </c>
      <c r="C327" s="11" t="s">
        <v>19</v>
      </c>
      <c r="D327" s="11" t="s">
        <v>70</v>
      </c>
      <c r="E327" s="12"/>
      <c r="F327" s="11"/>
      <c r="G327" s="11"/>
      <c r="H327" s="13">
        <f>H328+H338</f>
        <v>2300000</v>
      </c>
      <c r="I327" s="13">
        <f>I328+I338</f>
        <v>0</v>
      </c>
      <c r="J327" s="13">
        <f>J328+J338</f>
        <v>2300000</v>
      </c>
      <c r="K327" s="13">
        <f>K328+K338</f>
        <v>2300000</v>
      </c>
      <c r="L327" s="13">
        <f>L328+L338</f>
        <v>0</v>
      </c>
      <c r="M327" s="13">
        <f t="shared" si="40"/>
        <v>2300000</v>
      </c>
      <c r="N327" s="20"/>
      <c r="O327" s="20"/>
      <c r="P327" s="20"/>
    </row>
    <row r="328" spans="2:16" ht="12.75">
      <c r="B328" s="22" t="s">
        <v>52</v>
      </c>
      <c r="C328" s="11" t="s">
        <v>19</v>
      </c>
      <c r="D328" s="11" t="s">
        <v>70</v>
      </c>
      <c r="E328" s="12" t="s">
        <v>60</v>
      </c>
      <c r="F328" s="12"/>
      <c r="G328" s="11"/>
      <c r="H328" s="13">
        <f>H329+H332</f>
        <v>250000</v>
      </c>
      <c r="I328" s="13">
        <f>I329+I332</f>
        <v>0</v>
      </c>
      <c r="J328" s="13">
        <f>J329+J332</f>
        <v>250000</v>
      </c>
      <c r="K328" s="13">
        <f>K329+K332</f>
        <v>250000</v>
      </c>
      <c r="L328" s="13">
        <f>L329+L332</f>
        <v>0</v>
      </c>
      <c r="M328" s="13">
        <f t="shared" si="40"/>
        <v>250000</v>
      </c>
      <c r="N328" s="20"/>
      <c r="O328" s="20"/>
      <c r="P328" s="20"/>
    </row>
    <row r="329" spans="2:16" ht="36" hidden="1">
      <c r="B329" s="22" t="s">
        <v>201</v>
      </c>
      <c r="C329" s="11" t="s">
        <v>19</v>
      </c>
      <c r="D329" s="11" t="s">
        <v>70</v>
      </c>
      <c r="E329" s="12" t="s">
        <v>60</v>
      </c>
      <c r="F329" s="12" t="s">
        <v>128</v>
      </c>
      <c r="G329" s="11"/>
      <c r="H329" s="13">
        <f aca="true" t="shared" si="48" ref="H329:L330">H330</f>
        <v>0</v>
      </c>
      <c r="I329" s="13">
        <f t="shared" si="48"/>
        <v>0</v>
      </c>
      <c r="J329" s="13">
        <f t="shared" si="48"/>
        <v>0</v>
      </c>
      <c r="K329" s="13">
        <f t="shared" si="48"/>
        <v>0</v>
      </c>
      <c r="L329" s="13">
        <f t="shared" si="48"/>
        <v>0</v>
      </c>
      <c r="M329" s="13">
        <f t="shared" si="40"/>
        <v>0</v>
      </c>
      <c r="N329" s="20"/>
      <c r="O329" s="20"/>
      <c r="P329" s="20"/>
    </row>
    <row r="330" spans="2:16" ht="12.75" hidden="1">
      <c r="B330" s="22" t="s">
        <v>203</v>
      </c>
      <c r="C330" s="11" t="s">
        <v>19</v>
      </c>
      <c r="D330" s="11" t="s">
        <v>70</v>
      </c>
      <c r="E330" s="12" t="s">
        <v>60</v>
      </c>
      <c r="F330" s="12" t="s">
        <v>100</v>
      </c>
      <c r="G330" s="11"/>
      <c r="H330" s="13">
        <f t="shared" si="48"/>
        <v>0</v>
      </c>
      <c r="I330" s="13">
        <f t="shared" si="48"/>
        <v>0</v>
      </c>
      <c r="J330" s="13">
        <f t="shared" si="48"/>
        <v>0</v>
      </c>
      <c r="K330" s="13">
        <f t="shared" si="48"/>
        <v>0</v>
      </c>
      <c r="L330" s="13">
        <f t="shared" si="48"/>
        <v>0</v>
      </c>
      <c r="M330" s="13">
        <f t="shared" si="40"/>
        <v>0</v>
      </c>
      <c r="N330" s="20"/>
      <c r="O330" s="20"/>
      <c r="P330" s="20"/>
    </row>
    <row r="331" spans="2:16" ht="24" hidden="1">
      <c r="B331" s="22" t="s">
        <v>140</v>
      </c>
      <c r="C331" s="11" t="s">
        <v>19</v>
      </c>
      <c r="D331" s="11" t="s">
        <v>70</v>
      </c>
      <c r="E331" s="12" t="s">
        <v>60</v>
      </c>
      <c r="F331" s="12" t="s">
        <v>100</v>
      </c>
      <c r="G331" s="11">
        <v>600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f t="shared" si="40"/>
        <v>0</v>
      </c>
      <c r="N331" s="20"/>
      <c r="O331" s="20"/>
      <c r="P331" s="20"/>
    </row>
    <row r="332" spans="2:16" ht="24">
      <c r="B332" s="22" t="s">
        <v>546</v>
      </c>
      <c r="C332" s="11" t="s">
        <v>19</v>
      </c>
      <c r="D332" s="11" t="s">
        <v>70</v>
      </c>
      <c r="E332" s="12" t="s">
        <v>60</v>
      </c>
      <c r="F332" s="12" t="s">
        <v>495</v>
      </c>
      <c r="G332" s="11"/>
      <c r="H332" s="13">
        <f aca="true" t="shared" si="49" ref="H332:J333">H333</f>
        <v>250000</v>
      </c>
      <c r="I332" s="13">
        <f t="shared" si="49"/>
        <v>0</v>
      </c>
      <c r="J332" s="13">
        <f t="shared" si="49"/>
        <v>250000</v>
      </c>
      <c r="K332" s="13">
        <f aca="true" t="shared" si="50" ref="K332:L334">K333</f>
        <v>250000</v>
      </c>
      <c r="L332" s="13">
        <f t="shared" si="50"/>
        <v>0</v>
      </c>
      <c r="M332" s="13">
        <f t="shared" si="40"/>
        <v>250000</v>
      </c>
      <c r="N332" s="20"/>
      <c r="O332" s="20"/>
      <c r="P332" s="20"/>
    </row>
    <row r="333" spans="2:16" ht="24">
      <c r="B333" s="22" t="s">
        <v>580</v>
      </c>
      <c r="C333" s="11" t="s">
        <v>19</v>
      </c>
      <c r="D333" s="11" t="s">
        <v>70</v>
      </c>
      <c r="E333" s="12" t="s">
        <v>60</v>
      </c>
      <c r="F333" s="12" t="s">
        <v>498</v>
      </c>
      <c r="G333" s="11"/>
      <c r="H333" s="13">
        <f t="shared" si="49"/>
        <v>250000</v>
      </c>
      <c r="I333" s="13">
        <f t="shared" si="49"/>
        <v>0</v>
      </c>
      <c r="J333" s="13">
        <f t="shared" si="49"/>
        <v>250000</v>
      </c>
      <c r="K333" s="13">
        <f t="shared" si="50"/>
        <v>250000</v>
      </c>
      <c r="L333" s="13">
        <f t="shared" si="50"/>
        <v>0</v>
      </c>
      <c r="M333" s="13">
        <f t="shared" si="40"/>
        <v>250000</v>
      </c>
      <c r="N333" s="20"/>
      <c r="O333" s="20"/>
      <c r="P333" s="20"/>
    </row>
    <row r="334" spans="2:16" ht="24">
      <c r="B334" s="22" t="s">
        <v>581</v>
      </c>
      <c r="C334" s="11" t="s">
        <v>19</v>
      </c>
      <c r="D334" s="11" t="s">
        <v>70</v>
      </c>
      <c r="E334" s="12" t="s">
        <v>60</v>
      </c>
      <c r="F334" s="12" t="s">
        <v>499</v>
      </c>
      <c r="G334" s="11"/>
      <c r="H334" s="13">
        <f>H335+H337</f>
        <v>250000</v>
      </c>
      <c r="I334" s="13">
        <f>I335+I337</f>
        <v>0</v>
      </c>
      <c r="J334" s="13">
        <f>J335+J337</f>
        <v>250000</v>
      </c>
      <c r="K334" s="13">
        <f>K335+K337</f>
        <v>250000</v>
      </c>
      <c r="L334" s="13">
        <f t="shared" si="50"/>
        <v>0</v>
      </c>
      <c r="M334" s="13">
        <f t="shared" si="40"/>
        <v>250000</v>
      </c>
      <c r="N334" s="20"/>
      <c r="O334" s="20"/>
      <c r="P334" s="20"/>
    </row>
    <row r="335" spans="2:16" ht="24" hidden="1">
      <c r="B335" s="22" t="s">
        <v>140</v>
      </c>
      <c r="C335" s="11" t="s">
        <v>19</v>
      </c>
      <c r="D335" s="11" t="s">
        <v>70</v>
      </c>
      <c r="E335" s="12" t="s">
        <v>60</v>
      </c>
      <c r="F335" s="12" t="s">
        <v>499</v>
      </c>
      <c r="G335" s="11" t="s">
        <v>254</v>
      </c>
      <c r="H335" s="13">
        <v>0</v>
      </c>
      <c r="I335" s="13">
        <v>0</v>
      </c>
      <c r="J335" s="13">
        <f>H335+I335</f>
        <v>0</v>
      </c>
      <c r="K335" s="13">
        <v>0</v>
      </c>
      <c r="L335" s="13">
        <v>0</v>
      </c>
      <c r="M335" s="13">
        <f t="shared" si="40"/>
        <v>0</v>
      </c>
      <c r="N335" s="20"/>
      <c r="O335" s="20"/>
      <c r="P335" s="20"/>
    </row>
    <row r="336" spans="2:16" ht="12.75">
      <c r="B336" s="22" t="s">
        <v>846</v>
      </c>
      <c r="C336" s="11" t="s">
        <v>19</v>
      </c>
      <c r="D336" s="11" t="s">
        <v>70</v>
      </c>
      <c r="E336" s="12" t="s">
        <v>60</v>
      </c>
      <c r="F336" s="12" t="s">
        <v>844</v>
      </c>
      <c r="G336" s="11"/>
      <c r="H336" s="13">
        <f>H337</f>
        <v>250000</v>
      </c>
      <c r="I336" s="13">
        <f>I337</f>
        <v>0</v>
      </c>
      <c r="J336" s="13">
        <f>J337</f>
        <v>250000</v>
      </c>
      <c r="K336" s="13">
        <f>K337</f>
        <v>250000</v>
      </c>
      <c r="L336" s="13"/>
      <c r="M336" s="13">
        <f t="shared" si="40"/>
        <v>250000</v>
      </c>
      <c r="N336" s="20"/>
      <c r="O336" s="20"/>
      <c r="P336" s="20"/>
    </row>
    <row r="337" spans="2:16" ht="24">
      <c r="B337" s="22" t="s">
        <v>140</v>
      </c>
      <c r="C337" s="11" t="s">
        <v>19</v>
      </c>
      <c r="D337" s="11" t="s">
        <v>70</v>
      </c>
      <c r="E337" s="12" t="s">
        <v>60</v>
      </c>
      <c r="F337" s="12" t="s">
        <v>844</v>
      </c>
      <c r="G337" s="11" t="s">
        <v>254</v>
      </c>
      <c r="H337" s="13">
        <v>250000</v>
      </c>
      <c r="I337" s="13">
        <v>0</v>
      </c>
      <c r="J337" s="13">
        <f>H337+I337</f>
        <v>250000</v>
      </c>
      <c r="K337" s="13">
        <v>250000</v>
      </c>
      <c r="L337" s="13">
        <v>0</v>
      </c>
      <c r="M337" s="13">
        <f t="shared" si="40"/>
        <v>250000</v>
      </c>
      <c r="N337" s="20"/>
      <c r="O337" s="20"/>
      <c r="P337" s="20"/>
    </row>
    <row r="338" spans="2:16" ht="12.75">
      <c r="B338" s="22" t="s">
        <v>43</v>
      </c>
      <c r="C338" s="11" t="s">
        <v>19</v>
      </c>
      <c r="D338" s="11" t="s">
        <v>70</v>
      </c>
      <c r="E338" s="12" t="s">
        <v>61</v>
      </c>
      <c r="F338" s="12"/>
      <c r="G338" s="11"/>
      <c r="H338" s="13">
        <f>H339+H342</f>
        <v>2050000</v>
      </c>
      <c r="I338" s="13">
        <f>I339+I342</f>
        <v>0</v>
      </c>
      <c r="J338" s="13">
        <f>J339+J342</f>
        <v>2050000</v>
      </c>
      <c r="K338" s="13">
        <f>K339+K342</f>
        <v>2050000</v>
      </c>
      <c r="L338" s="13">
        <f>L339+L342</f>
        <v>0</v>
      </c>
      <c r="M338" s="13">
        <f t="shared" si="40"/>
        <v>2050000</v>
      </c>
      <c r="N338" s="20"/>
      <c r="O338" s="20"/>
      <c r="P338" s="20"/>
    </row>
    <row r="339" spans="2:16" ht="36" hidden="1">
      <c r="B339" s="22" t="s">
        <v>201</v>
      </c>
      <c r="C339" s="11" t="s">
        <v>19</v>
      </c>
      <c r="D339" s="11" t="s">
        <v>70</v>
      </c>
      <c r="E339" s="12" t="s">
        <v>61</v>
      </c>
      <c r="F339" s="12" t="s">
        <v>128</v>
      </c>
      <c r="G339" s="11"/>
      <c r="H339" s="13">
        <f aca="true" t="shared" si="51" ref="H339:L340">H340</f>
        <v>0</v>
      </c>
      <c r="I339" s="13">
        <f t="shared" si="51"/>
        <v>0</v>
      </c>
      <c r="J339" s="13">
        <f t="shared" si="51"/>
        <v>0</v>
      </c>
      <c r="K339" s="13">
        <f t="shared" si="51"/>
        <v>0</v>
      </c>
      <c r="L339" s="13">
        <f t="shared" si="51"/>
        <v>0</v>
      </c>
      <c r="M339" s="13">
        <f t="shared" si="40"/>
        <v>0</v>
      </c>
      <c r="N339" s="20"/>
      <c r="O339" s="20"/>
      <c r="P339" s="20"/>
    </row>
    <row r="340" spans="2:16" ht="12.75" hidden="1">
      <c r="B340" s="22" t="s">
        <v>202</v>
      </c>
      <c r="C340" s="11" t="s">
        <v>19</v>
      </c>
      <c r="D340" s="11" t="s">
        <v>70</v>
      </c>
      <c r="E340" s="12" t="s">
        <v>61</v>
      </c>
      <c r="F340" s="12" t="s">
        <v>101</v>
      </c>
      <c r="G340" s="11"/>
      <c r="H340" s="13">
        <f t="shared" si="51"/>
        <v>0</v>
      </c>
      <c r="I340" s="13">
        <f t="shared" si="51"/>
        <v>0</v>
      </c>
      <c r="J340" s="13">
        <f t="shared" si="51"/>
        <v>0</v>
      </c>
      <c r="K340" s="13">
        <f t="shared" si="51"/>
        <v>0</v>
      </c>
      <c r="L340" s="13">
        <f t="shared" si="51"/>
        <v>0</v>
      </c>
      <c r="M340" s="13">
        <f t="shared" si="40"/>
        <v>0</v>
      </c>
      <c r="N340" s="20"/>
      <c r="O340" s="20"/>
      <c r="P340" s="20"/>
    </row>
    <row r="341" spans="2:16" ht="24" hidden="1">
      <c r="B341" s="22" t="s">
        <v>140</v>
      </c>
      <c r="C341" s="11" t="s">
        <v>19</v>
      </c>
      <c r="D341" s="11" t="s">
        <v>70</v>
      </c>
      <c r="E341" s="12" t="s">
        <v>61</v>
      </c>
      <c r="F341" s="12" t="s">
        <v>101</v>
      </c>
      <c r="G341" s="11">
        <v>600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f t="shared" si="40"/>
        <v>0</v>
      </c>
      <c r="N341" s="20"/>
      <c r="O341" s="20"/>
      <c r="P341" s="20"/>
    </row>
    <row r="342" spans="2:16" ht="24">
      <c r="B342" s="22" t="s">
        <v>546</v>
      </c>
      <c r="C342" s="11" t="s">
        <v>19</v>
      </c>
      <c r="D342" s="11" t="s">
        <v>70</v>
      </c>
      <c r="E342" s="12" t="s">
        <v>61</v>
      </c>
      <c r="F342" s="12" t="s">
        <v>495</v>
      </c>
      <c r="G342" s="11"/>
      <c r="H342" s="13">
        <f aca="true" t="shared" si="52" ref="H342:J343">H343</f>
        <v>2050000</v>
      </c>
      <c r="I342" s="13">
        <f t="shared" si="52"/>
        <v>0</v>
      </c>
      <c r="J342" s="13">
        <f t="shared" si="52"/>
        <v>2050000</v>
      </c>
      <c r="K342" s="13">
        <f aca="true" t="shared" si="53" ref="K342:L344">K343</f>
        <v>2050000</v>
      </c>
      <c r="L342" s="13">
        <f t="shared" si="53"/>
        <v>0</v>
      </c>
      <c r="M342" s="13">
        <f t="shared" si="40"/>
        <v>2050000</v>
      </c>
      <c r="N342" s="20"/>
      <c r="O342" s="20"/>
      <c r="P342" s="20"/>
    </row>
    <row r="343" spans="2:16" ht="12.75">
      <c r="B343" s="22" t="s">
        <v>578</v>
      </c>
      <c r="C343" s="11" t="s">
        <v>19</v>
      </c>
      <c r="D343" s="11" t="s">
        <v>70</v>
      </c>
      <c r="E343" s="12" t="s">
        <v>61</v>
      </c>
      <c r="F343" s="12" t="s">
        <v>496</v>
      </c>
      <c r="G343" s="11"/>
      <c r="H343" s="13">
        <f t="shared" si="52"/>
        <v>2050000</v>
      </c>
      <c r="I343" s="13">
        <f t="shared" si="52"/>
        <v>0</v>
      </c>
      <c r="J343" s="13">
        <f t="shared" si="52"/>
        <v>2050000</v>
      </c>
      <c r="K343" s="13">
        <f t="shared" si="53"/>
        <v>2050000</v>
      </c>
      <c r="L343" s="13">
        <f t="shared" si="53"/>
        <v>0</v>
      </c>
      <c r="M343" s="13">
        <f t="shared" si="40"/>
        <v>2050000</v>
      </c>
      <c r="N343" s="20"/>
      <c r="O343" s="20"/>
      <c r="P343" s="20"/>
    </row>
    <row r="344" spans="2:16" ht="12.75">
      <c r="B344" s="22" t="s">
        <v>579</v>
      </c>
      <c r="C344" s="11" t="s">
        <v>19</v>
      </c>
      <c r="D344" s="11" t="s">
        <v>70</v>
      </c>
      <c r="E344" s="12" t="s">
        <v>61</v>
      </c>
      <c r="F344" s="12" t="s">
        <v>497</v>
      </c>
      <c r="G344" s="11"/>
      <c r="H344" s="13">
        <f>H345+H346</f>
        <v>2050000</v>
      </c>
      <c r="I344" s="13">
        <f>I345+I346</f>
        <v>0</v>
      </c>
      <c r="J344" s="13">
        <f>J345+J346</f>
        <v>2050000</v>
      </c>
      <c r="K344" s="13">
        <f>K345+K346</f>
        <v>2050000</v>
      </c>
      <c r="L344" s="13">
        <f t="shared" si="53"/>
        <v>0</v>
      </c>
      <c r="M344" s="13">
        <f t="shared" si="40"/>
        <v>2050000</v>
      </c>
      <c r="N344" s="20"/>
      <c r="O344" s="20"/>
      <c r="P344" s="20"/>
    </row>
    <row r="345" spans="2:16" ht="24" hidden="1">
      <c r="B345" s="22" t="s">
        <v>140</v>
      </c>
      <c r="C345" s="11" t="s">
        <v>19</v>
      </c>
      <c r="D345" s="11" t="s">
        <v>70</v>
      </c>
      <c r="E345" s="12" t="s">
        <v>61</v>
      </c>
      <c r="F345" s="12" t="s">
        <v>497</v>
      </c>
      <c r="G345" s="11" t="s">
        <v>254</v>
      </c>
      <c r="H345" s="13">
        <v>0</v>
      </c>
      <c r="I345" s="13">
        <v>0</v>
      </c>
      <c r="J345" s="13">
        <f>H345+I345</f>
        <v>0</v>
      </c>
      <c r="K345" s="13">
        <v>0</v>
      </c>
      <c r="L345" s="13">
        <v>0</v>
      </c>
      <c r="M345" s="13">
        <f t="shared" si="40"/>
        <v>0</v>
      </c>
      <c r="N345" s="20"/>
      <c r="O345" s="20"/>
      <c r="P345" s="20"/>
    </row>
    <row r="346" spans="2:16" ht="12.75">
      <c r="B346" s="22" t="s">
        <v>846</v>
      </c>
      <c r="C346" s="11" t="s">
        <v>19</v>
      </c>
      <c r="D346" s="11" t="s">
        <v>70</v>
      </c>
      <c r="E346" s="12" t="s">
        <v>61</v>
      </c>
      <c r="F346" s="12" t="s">
        <v>845</v>
      </c>
      <c r="G346" s="11"/>
      <c r="H346" s="13">
        <f>H347</f>
        <v>2050000</v>
      </c>
      <c r="I346" s="13">
        <f>I347</f>
        <v>0</v>
      </c>
      <c r="J346" s="13">
        <f>J347</f>
        <v>2050000</v>
      </c>
      <c r="K346" s="13">
        <f>K347</f>
        <v>2050000</v>
      </c>
      <c r="L346" s="13"/>
      <c r="M346" s="13">
        <f t="shared" si="40"/>
        <v>2050000</v>
      </c>
      <c r="N346" s="20"/>
      <c r="O346" s="20"/>
      <c r="P346" s="20"/>
    </row>
    <row r="347" spans="2:16" ht="24">
      <c r="B347" s="22" t="s">
        <v>140</v>
      </c>
      <c r="C347" s="11" t="s">
        <v>19</v>
      </c>
      <c r="D347" s="11" t="s">
        <v>70</v>
      </c>
      <c r="E347" s="12" t="s">
        <v>61</v>
      </c>
      <c r="F347" s="12" t="s">
        <v>845</v>
      </c>
      <c r="G347" s="11" t="s">
        <v>254</v>
      </c>
      <c r="H347" s="13">
        <v>2050000</v>
      </c>
      <c r="I347" s="13">
        <v>0</v>
      </c>
      <c r="J347" s="13">
        <f>H347+I347</f>
        <v>2050000</v>
      </c>
      <c r="K347" s="13">
        <v>2050000</v>
      </c>
      <c r="L347" s="13">
        <v>0</v>
      </c>
      <c r="M347" s="13">
        <f aca="true" t="shared" si="54" ref="M347:M409">K347+L347</f>
        <v>2050000</v>
      </c>
      <c r="N347" s="20"/>
      <c r="O347" s="20"/>
      <c r="P347" s="20"/>
    </row>
    <row r="348" spans="2:16" ht="28.5" customHeight="1">
      <c r="B348" s="7" t="s">
        <v>711</v>
      </c>
      <c r="C348" s="8" t="s">
        <v>32</v>
      </c>
      <c r="D348" s="9"/>
      <c r="E348" s="9"/>
      <c r="F348" s="9"/>
      <c r="G348" s="9"/>
      <c r="H348" s="34">
        <f>H349+H373</f>
        <v>61986775.19</v>
      </c>
      <c r="I348" s="34">
        <f>I349+I373</f>
        <v>0</v>
      </c>
      <c r="J348" s="34">
        <f>J349+J373</f>
        <v>61986775.19</v>
      </c>
      <c r="K348" s="34">
        <f>K349+K373</f>
        <v>96167475.19</v>
      </c>
      <c r="L348" s="10">
        <f>L349+L373</f>
        <v>0</v>
      </c>
      <c r="M348" s="34">
        <f t="shared" si="54"/>
        <v>96167475.19</v>
      </c>
      <c r="N348" s="20"/>
      <c r="O348" s="20"/>
      <c r="P348" s="20"/>
    </row>
    <row r="349" spans="2:16" ht="12.75">
      <c r="B349" s="32" t="s">
        <v>237</v>
      </c>
      <c r="C349" s="11" t="s">
        <v>32</v>
      </c>
      <c r="D349" s="11" t="s">
        <v>71</v>
      </c>
      <c r="E349" s="12"/>
      <c r="F349" s="12"/>
      <c r="G349" s="11"/>
      <c r="H349" s="13">
        <f>H350</f>
        <v>7431788</v>
      </c>
      <c r="I349" s="13">
        <f>I350</f>
        <v>0</v>
      </c>
      <c r="J349" s="13">
        <f>J350</f>
        <v>7431788</v>
      </c>
      <c r="K349" s="13">
        <f>K350</f>
        <v>41612488</v>
      </c>
      <c r="L349" s="13">
        <f>L350</f>
        <v>0</v>
      </c>
      <c r="M349" s="13">
        <f t="shared" si="54"/>
        <v>41612488</v>
      </c>
      <c r="N349" s="20"/>
      <c r="O349" s="20"/>
      <c r="P349" s="20"/>
    </row>
    <row r="350" spans="2:16" ht="12.75">
      <c r="B350" s="32" t="s">
        <v>789</v>
      </c>
      <c r="C350" s="11" t="s">
        <v>32</v>
      </c>
      <c r="D350" s="11" t="s">
        <v>71</v>
      </c>
      <c r="E350" s="11" t="s">
        <v>62</v>
      </c>
      <c r="F350" s="12"/>
      <c r="G350" s="11"/>
      <c r="H350" s="13">
        <f>H351+H357</f>
        <v>7431788</v>
      </c>
      <c r="I350" s="13">
        <f>I351+I357</f>
        <v>0</v>
      </c>
      <c r="J350" s="13">
        <f>J351+J357</f>
        <v>7431788</v>
      </c>
      <c r="K350" s="13">
        <f>K351+K357</f>
        <v>41612488</v>
      </c>
      <c r="L350" s="13">
        <f>L351+L357</f>
        <v>0</v>
      </c>
      <c r="M350" s="13">
        <f t="shared" si="54"/>
        <v>41612488</v>
      </c>
      <c r="N350" s="20"/>
      <c r="O350" s="20"/>
      <c r="P350" s="20"/>
    </row>
    <row r="351" spans="2:16" ht="26.25" hidden="1">
      <c r="B351" s="32" t="s">
        <v>189</v>
      </c>
      <c r="C351" s="11" t="s">
        <v>32</v>
      </c>
      <c r="D351" s="11" t="s">
        <v>71</v>
      </c>
      <c r="E351" s="11" t="s">
        <v>62</v>
      </c>
      <c r="F351" s="12" t="s">
        <v>124</v>
      </c>
      <c r="G351" s="11"/>
      <c r="H351" s="13">
        <f>H352</f>
        <v>0</v>
      </c>
      <c r="I351" s="13">
        <f>I352</f>
        <v>0</v>
      </c>
      <c r="J351" s="13">
        <f>J352</f>
        <v>0</v>
      </c>
      <c r="K351" s="13">
        <f>K352</f>
        <v>0</v>
      </c>
      <c r="L351" s="13">
        <f>L352</f>
        <v>0</v>
      </c>
      <c r="M351" s="13">
        <f t="shared" si="54"/>
        <v>0</v>
      </c>
      <c r="N351" s="20"/>
      <c r="O351" s="20"/>
      <c r="P351" s="20"/>
    </row>
    <row r="352" spans="2:16" ht="26.25" hidden="1">
      <c r="B352" s="32" t="s">
        <v>190</v>
      </c>
      <c r="C352" s="11" t="s">
        <v>32</v>
      </c>
      <c r="D352" s="11" t="s">
        <v>71</v>
      </c>
      <c r="E352" s="11" t="s">
        <v>62</v>
      </c>
      <c r="F352" s="12" t="s">
        <v>129</v>
      </c>
      <c r="G352" s="11"/>
      <c r="H352" s="13">
        <f>H353+H355</f>
        <v>0</v>
      </c>
      <c r="I352" s="13">
        <f>I353+I355</f>
        <v>0</v>
      </c>
      <c r="J352" s="13">
        <f>J353+J355</f>
        <v>0</v>
      </c>
      <c r="K352" s="13">
        <f>K353+K355</f>
        <v>0</v>
      </c>
      <c r="L352" s="13">
        <f>L353+L355</f>
        <v>0</v>
      </c>
      <c r="M352" s="13">
        <f t="shared" si="54"/>
        <v>0</v>
      </c>
      <c r="N352" s="20"/>
      <c r="O352" s="20"/>
      <c r="P352" s="20"/>
    </row>
    <row r="353" spans="2:16" ht="26.25" hidden="1">
      <c r="B353" s="32" t="s">
        <v>191</v>
      </c>
      <c r="C353" s="11" t="s">
        <v>32</v>
      </c>
      <c r="D353" s="11" t="s">
        <v>71</v>
      </c>
      <c r="E353" s="11" t="s">
        <v>62</v>
      </c>
      <c r="F353" s="12" t="s">
        <v>102</v>
      </c>
      <c r="G353" s="11"/>
      <c r="H353" s="13">
        <f>H354</f>
        <v>0</v>
      </c>
      <c r="I353" s="13">
        <f>I354</f>
        <v>0</v>
      </c>
      <c r="J353" s="13">
        <f>J354</f>
        <v>0</v>
      </c>
      <c r="K353" s="13">
        <f>K354</f>
        <v>0</v>
      </c>
      <c r="L353" s="13">
        <f>L354</f>
        <v>0</v>
      </c>
      <c r="M353" s="13">
        <f t="shared" si="54"/>
        <v>0</v>
      </c>
      <c r="N353" s="20"/>
      <c r="O353" s="20"/>
      <c r="P353" s="20"/>
    </row>
    <row r="354" spans="2:16" ht="26.25" hidden="1">
      <c r="B354" s="32" t="s">
        <v>140</v>
      </c>
      <c r="C354" s="11" t="s">
        <v>32</v>
      </c>
      <c r="D354" s="11" t="s">
        <v>71</v>
      </c>
      <c r="E354" s="11" t="s">
        <v>62</v>
      </c>
      <c r="F354" s="12" t="s">
        <v>102</v>
      </c>
      <c r="G354" s="11">
        <v>600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f t="shared" si="54"/>
        <v>0</v>
      </c>
      <c r="N354" s="20"/>
      <c r="O354" s="20"/>
      <c r="P354" s="20"/>
    </row>
    <row r="355" spans="2:16" ht="26.25" hidden="1">
      <c r="B355" s="32" t="s">
        <v>192</v>
      </c>
      <c r="C355" s="11" t="s">
        <v>32</v>
      </c>
      <c r="D355" s="11" t="s">
        <v>71</v>
      </c>
      <c r="E355" s="11" t="s">
        <v>62</v>
      </c>
      <c r="F355" s="12" t="s">
        <v>103</v>
      </c>
      <c r="G355" s="11"/>
      <c r="H355" s="13">
        <f>H356</f>
        <v>0</v>
      </c>
      <c r="I355" s="13">
        <f>I356</f>
        <v>0</v>
      </c>
      <c r="J355" s="13">
        <f>J356</f>
        <v>0</v>
      </c>
      <c r="K355" s="13">
        <f>K356</f>
        <v>0</v>
      </c>
      <c r="L355" s="13">
        <f>L356</f>
        <v>0</v>
      </c>
      <c r="M355" s="13">
        <f t="shared" si="54"/>
        <v>0</v>
      </c>
      <c r="N355" s="20"/>
      <c r="O355" s="20"/>
      <c r="P355" s="20"/>
    </row>
    <row r="356" spans="2:16" ht="26.25" hidden="1">
      <c r="B356" s="32" t="s">
        <v>140</v>
      </c>
      <c r="C356" s="11" t="s">
        <v>32</v>
      </c>
      <c r="D356" s="11" t="s">
        <v>71</v>
      </c>
      <c r="E356" s="11" t="s">
        <v>62</v>
      </c>
      <c r="F356" s="12" t="s">
        <v>103</v>
      </c>
      <c r="G356" s="11">
        <v>600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f t="shared" si="54"/>
        <v>0</v>
      </c>
      <c r="N356" s="20"/>
      <c r="O356" s="20"/>
      <c r="P356" s="20"/>
    </row>
    <row r="357" spans="2:16" ht="26.25">
      <c r="B357" s="32" t="s">
        <v>428</v>
      </c>
      <c r="C357" s="11" t="s">
        <v>32</v>
      </c>
      <c r="D357" s="11" t="s">
        <v>71</v>
      </c>
      <c r="E357" s="11" t="s">
        <v>62</v>
      </c>
      <c r="F357" s="12" t="s">
        <v>346</v>
      </c>
      <c r="G357" s="11"/>
      <c r="H357" s="13">
        <f>H358</f>
        <v>7431788</v>
      </c>
      <c r="I357" s="13">
        <f>I358</f>
        <v>0</v>
      </c>
      <c r="J357" s="13">
        <f>J358</f>
        <v>7431788</v>
      </c>
      <c r="K357" s="13">
        <f>K358</f>
        <v>41612488</v>
      </c>
      <c r="L357" s="13">
        <f>L358</f>
        <v>0</v>
      </c>
      <c r="M357" s="13">
        <f t="shared" si="54"/>
        <v>41612488</v>
      </c>
      <c r="N357" s="20"/>
      <c r="O357" s="20"/>
      <c r="P357" s="20"/>
    </row>
    <row r="358" spans="2:16" ht="12.75">
      <c r="B358" s="32" t="s">
        <v>437</v>
      </c>
      <c r="C358" s="11" t="s">
        <v>32</v>
      </c>
      <c r="D358" s="11" t="s">
        <v>71</v>
      </c>
      <c r="E358" s="11" t="s">
        <v>62</v>
      </c>
      <c r="F358" s="12" t="s">
        <v>354</v>
      </c>
      <c r="G358" s="11"/>
      <c r="H358" s="13">
        <f>H359+H363+H369</f>
        <v>7431788</v>
      </c>
      <c r="I358" s="13">
        <f>I359+I363+I369</f>
        <v>0</v>
      </c>
      <c r="J358" s="13">
        <f>J359+J363+J369</f>
        <v>7431788</v>
      </c>
      <c r="K358" s="13">
        <f>K359+K363+K369</f>
        <v>41612488</v>
      </c>
      <c r="L358" s="13">
        <f>L359+L363</f>
        <v>0</v>
      </c>
      <c r="M358" s="13">
        <f t="shared" si="54"/>
        <v>41612488</v>
      </c>
      <c r="N358" s="20"/>
      <c r="O358" s="20"/>
      <c r="P358" s="20"/>
    </row>
    <row r="359" spans="2:16" ht="39">
      <c r="B359" s="32" t="s">
        <v>438</v>
      </c>
      <c r="C359" s="11" t="s">
        <v>32</v>
      </c>
      <c r="D359" s="11" t="s">
        <v>71</v>
      </c>
      <c r="E359" s="11" t="s">
        <v>62</v>
      </c>
      <c r="F359" s="12" t="s">
        <v>355</v>
      </c>
      <c r="G359" s="11"/>
      <c r="H359" s="13">
        <f>H360+H361</f>
        <v>5488538</v>
      </c>
      <c r="I359" s="13">
        <f>I360+I361</f>
        <v>0</v>
      </c>
      <c r="J359" s="13">
        <f>J360+J361</f>
        <v>5488538</v>
      </c>
      <c r="K359" s="13">
        <f>K360+K361</f>
        <v>5488538</v>
      </c>
      <c r="L359" s="13">
        <f>L360</f>
        <v>0</v>
      </c>
      <c r="M359" s="13">
        <f t="shared" si="54"/>
        <v>5488538</v>
      </c>
      <c r="N359" s="20"/>
      <c r="O359" s="20"/>
      <c r="P359" s="20"/>
    </row>
    <row r="360" spans="2:16" ht="26.25" hidden="1">
      <c r="B360" s="32" t="s">
        <v>140</v>
      </c>
      <c r="C360" s="11" t="s">
        <v>32</v>
      </c>
      <c r="D360" s="11" t="s">
        <v>71</v>
      </c>
      <c r="E360" s="11" t="s">
        <v>62</v>
      </c>
      <c r="F360" s="12" t="s">
        <v>355</v>
      </c>
      <c r="G360" s="11" t="s">
        <v>254</v>
      </c>
      <c r="H360" s="13">
        <v>0</v>
      </c>
      <c r="I360" s="13"/>
      <c r="J360" s="13">
        <f>H360+I360</f>
        <v>0</v>
      </c>
      <c r="K360" s="13">
        <v>0</v>
      </c>
      <c r="L360" s="13">
        <v>0</v>
      </c>
      <c r="M360" s="13">
        <f t="shared" si="54"/>
        <v>0</v>
      </c>
      <c r="N360" s="20"/>
      <c r="O360" s="20"/>
      <c r="P360" s="20"/>
    </row>
    <row r="361" spans="2:16" ht="12.75">
      <c r="B361" s="22" t="s">
        <v>846</v>
      </c>
      <c r="C361" s="11" t="s">
        <v>32</v>
      </c>
      <c r="D361" s="11" t="s">
        <v>71</v>
      </c>
      <c r="E361" s="11" t="s">
        <v>62</v>
      </c>
      <c r="F361" s="12" t="s">
        <v>847</v>
      </c>
      <c r="G361" s="11"/>
      <c r="H361" s="13">
        <f>H362</f>
        <v>5488538</v>
      </c>
      <c r="I361" s="13">
        <f>I362</f>
        <v>0</v>
      </c>
      <c r="J361" s="13">
        <f>J362</f>
        <v>5488538</v>
      </c>
      <c r="K361" s="13">
        <f>K362</f>
        <v>5488538</v>
      </c>
      <c r="L361" s="13">
        <f>L362</f>
        <v>0</v>
      </c>
      <c r="M361" s="13">
        <f t="shared" si="54"/>
        <v>5488538</v>
      </c>
      <c r="N361" s="20"/>
      <c r="O361" s="20"/>
      <c r="P361" s="20"/>
    </row>
    <row r="362" spans="2:16" ht="24">
      <c r="B362" s="22" t="s">
        <v>140</v>
      </c>
      <c r="C362" s="11" t="s">
        <v>32</v>
      </c>
      <c r="D362" s="11" t="s">
        <v>71</v>
      </c>
      <c r="E362" s="11" t="s">
        <v>62</v>
      </c>
      <c r="F362" s="12" t="s">
        <v>847</v>
      </c>
      <c r="G362" s="11" t="s">
        <v>254</v>
      </c>
      <c r="H362" s="13">
        <f>5524466-35928</f>
        <v>5488538</v>
      </c>
      <c r="I362" s="13">
        <v>0</v>
      </c>
      <c r="J362" s="13">
        <f>H362+I362</f>
        <v>5488538</v>
      </c>
      <c r="K362" s="13">
        <f>5524466-35928</f>
        <v>5488538</v>
      </c>
      <c r="L362" s="13">
        <v>0</v>
      </c>
      <c r="M362" s="13">
        <f t="shared" si="54"/>
        <v>5488538</v>
      </c>
      <c r="N362" s="20"/>
      <c r="O362" s="20"/>
      <c r="P362" s="20"/>
    </row>
    <row r="363" spans="2:16" ht="39">
      <c r="B363" s="32" t="s">
        <v>439</v>
      </c>
      <c r="C363" s="11" t="s">
        <v>32</v>
      </c>
      <c r="D363" s="11" t="s">
        <v>71</v>
      </c>
      <c r="E363" s="11" t="s">
        <v>62</v>
      </c>
      <c r="F363" s="12" t="s">
        <v>356</v>
      </c>
      <c r="G363" s="11"/>
      <c r="H363" s="13">
        <f>H364+H368+H365</f>
        <v>1943250</v>
      </c>
      <c r="I363" s="13">
        <f>I364+I368+I365</f>
        <v>0</v>
      </c>
      <c r="J363" s="13">
        <f>J364+J368+J365</f>
        <v>1943250</v>
      </c>
      <c r="K363" s="13">
        <f>K364+K368+K365</f>
        <v>1943250</v>
      </c>
      <c r="L363" s="13">
        <f>L364+L368</f>
        <v>0</v>
      </c>
      <c r="M363" s="13">
        <f t="shared" si="54"/>
        <v>1943250</v>
      </c>
      <c r="N363" s="20"/>
      <c r="O363" s="20"/>
      <c r="P363" s="20"/>
    </row>
    <row r="364" spans="2:16" ht="26.25" hidden="1">
      <c r="B364" s="32" t="s">
        <v>140</v>
      </c>
      <c r="C364" s="11" t="s">
        <v>32</v>
      </c>
      <c r="D364" s="11" t="s">
        <v>71</v>
      </c>
      <c r="E364" s="11" t="s">
        <v>62</v>
      </c>
      <c r="F364" s="12" t="s">
        <v>356</v>
      </c>
      <c r="G364" s="11" t="s">
        <v>254</v>
      </c>
      <c r="H364" s="13">
        <v>0</v>
      </c>
      <c r="I364" s="13"/>
      <c r="J364" s="13">
        <f>H364+I364</f>
        <v>0</v>
      </c>
      <c r="K364" s="13">
        <v>0</v>
      </c>
      <c r="L364" s="13">
        <v>0</v>
      </c>
      <c r="M364" s="13">
        <f t="shared" si="54"/>
        <v>0</v>
      </c>
      <c r="N364" s="20"/>
      <c r="O364" s="20"/>
      <c r="P364" s="20"/>
    </row>
    <row r="365" spans="2:16" ht="12.75">
      <c r="B365" s="22" t="s">
        <v>846</v>
      </c>
      <c r="C365" s="11" t="s">
        <v>32</v>
      </c>
      <c r="D365" s="11" t="s">
        <v>71</v>
      </c>
      <c r="E365" s="11" t="s">
        <v>62</v>
      </c>
      <c r="F365" s="12" t="s">
        <v>851</v>
      </c>
      <c r="G365" s="11"/>
      <c r="H365" s="13">
        <f>H366</f>
        <v>1943250</v>
      </c>
      <c r="I365" s="13">
        <f>I366</f>
        <v>0</v>
      </c>
      <c r="J365" s="13">
        <f>J366</f>
        <v>1943250</v>
      </c>
      <c r="K365" s="13">
        <f>K366</f>
        <v>1943250</v>
      </c>
      <c r="L365" s="13"/>
      <c r="M365" s="13">
        <f t="shared" si="54"/>
        <v>1943250</v>
      </c>
      <c r="N365" s="20"/>
      <c r="O365" s="20"/>
      <c r="P365" s="20"/>
    </row>
    <row r="366" spans="2:16" ht="24">
      <c r="B366" s="22" t="s">
        <v>140</v>
      </c>
      <c r="C366" s="11" t="s">
        <v>32</v>
      </c>
      <c r="D366" s="11" t="s">
        <v>71</v>
      </c>
      <c r="E366" s="11" t="s">
        <v>62</v>
      </c>
      <c r="F366" s="12" t="s">
        <v>851</v>
      </c>
      <c r="G366" s="11" t="s">
        <v>254</v>
      </c>
      <c r="H366" s="13">
        <v>1943250</v>
      </c>
      <c r="I366" s="13">
        <v>0</v>
      </c>
      <c r="J366" s="13">
        <f>H366+I366</f>
        <v>1943250</v>
      </c>
      <c r="K366" s="13">
        <v>1943250</v>
      </c>
      <c r="L366" s="13">
        <v>0</v>
      </c>
      <c r="M366" s="13">
        <f t="shared" si="54"/>
        <v>1943250</v>
      </c>
      <c r="N366" s="20"/>
      <c r="O366" s="20"/>
      <c r="P366" s="20"/>
    </row>
    <row r="367" spans="2:16" ht="24" hidden="1">
      <c r="B367" s="22" t="s">
        <v>564</v>
      </c>
      <c r="C367" s="11" t="s">
        <v>32</v>
      </c>
      <c r="D367" s="11" t="s">
        <v>71</v>
      </c>
      <c r="E367" s="11" t="s">
        <v>62</v>
      </c>
      <c r="F367" s="12" t="s">
        <v>500</v>
      </c>
      <c r="G367" s="11"/>
      <c r="H367" s="13">
        <f>H368</f>
        <v>0</v>
      </c>
      <c r="I367" s="13">
        <f>I368</f>
        <v>0</v>
      </c>
      <c r="J367" s="13">
        <f>J368</f>
        <v>0</v>
      </c>
      <c r="K367" s="13">
        <f>K368</f>
        <v>0</v>
      </c>
      <c r="L367" s="13">
        <f>L368</f>
        <v>0</v>
      </c>
      <c r="M367" s="13">
        <f t="shared" si="54"/>
        <v>0</v>
      </c>
      <c r="N367" s="20"/>
      <c r="O367" s="20"/>
      <c r="P367" s="20"/>
    </row>
    <row r="368" spans="2:16" ht="24" hidden="1">
      <c r="B368" s="22" t="s">
        <v>140</v>
      </c>
      <c r="C368" s="11" t="s">
        <v>32</v>
      </c>
      <c r="D368" s="11" t="s">
        <v>71</v>
      </c>
      <c r="E368" s="11" t="s">
        <v>62</v>
      </c>
      <c r="F368" s="12" t="s">
        <v>500</v>
      </c>
      <c r="G368" s="11" t="s">
        <v>254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f t="shared" si="54"/>
        <v>0</v>
      </c>
      <c r="N368" s="20"/>
      <c r="O368" s="20"/>
      <c r="P368" s="20"/>
    </row>
    <row r="369" spans="2:16" ht="24">
      <c r="B369" s="22" t="s">
        <v>869</v>
      </c>
      <c r="C369" s="11" t="s">
        <v>32</v>
      </c>
      <c r="D369" s="11" t="s">
        <v>71</v>
      </c>
      <c r="E369" s="11" t="s">
        <v>62</v>
      </c>
      <c r="F369" s="12" t="s">
        <v>877</v>
      </c>
      <c r="G369" s="11"/>
      <c r="H369" s="13">
        <f aca="true" t="shared" si="55" ref="H369:L371">H370</f>
        <v>0</v>
      </c>
      <c r="I369" s="13">
        <f t="shared" si="55"/>
        <v>0</v>
      </c>
      <c r="J369" s="13">
        <f t="shared" si="55"/>
        <v>0</v>
      </c>
      <c r="K369" s="13">
        <f t="shared" si="55"/>
        <v>34180700</v>
      </c>
      <c r="L369" s="13">
        <f t="shared" si="55"/>
        <v>0</v>
      </c>
      <c r="M369" s="13">
        <f t="shared" si="54"/>
        <v>34180700</v>
      </c>
      <c r="N369" s="20"/>
      <c r="O369" s="20"/>
      <c r="P369" s="20"/>
    </row>
    <row r="370" spans="2:16" ht="12.75">
      <c r="B370" s="22" t="s">
        <v>870</v>
      </c>
      <c r="C370" s="11" t="s">
        <v>32</v>
      </c>
      <c r="D370" s="11" t="s">
        <v>71</v>
      </c>
      <c r="E370" s="11" t="s">
        <v>62</v>
      </c>
      <c r="F370" s="12" t="s">
        <v>878</v>
      </c>
      <c r="G370" s="11"/>
      <c r="H370" s="13">
        <f t="shared" si="55"/>
        <v>0</v>
      </c>
      <c r="I370" s="13">
        <f t="shared" si="55"/>
        <v>0</v>
      </c>
      <c r="J370" s="13">
        <f t="shared" si="55"/>
        <v>0</v>
      </c>
      <c r="K370" s="13">
        <f t="shared" si="55"/>
        <v>34180700</v>
      </c>
      <c r="L370" s="13">
        <f t="shared" si="55"/>
        <v>0</v>
      </c>
      <c r="M370" s="13">
        <f t="shared" si="54"/>
        <v>34180700</v>
      </c>
      <c r="N370" s="20"/>
      <c r="O370" s="20"/>
      <c r="P370" s="20"/>
    </row>
    <row r="371" spans="2:16" ht="25.5" customHeight="1">
      <c r="B371" s="22" t="s">
        <v>880</v>
      </c>
      <c r="C371" s="11" t="s">
        <v>32</v>
      </c>
      <c r="D371" s="11" t="s">
        <v>71</v>
      </c>
      <c r="E371" s="11" t="s">
        <v>62</v>
      </c>
      <c r="F371" s="12" t="s">
        <v>879</v>
      </c>
      <c r="G371" s="11"/>
      <c r="H371" s="13">
        <f t="shared" si="55"/>
        <v>0</v>
      </c>
      <c r="I371" s="13">
        <f t="shared" si="55"/>
        <v>0</v>
      </c>
      <c r="J371" s="13">
        <f t="shared" si="55"/>
        <v>0</v>
      </c>
      <c r="K371" s="13">
        <f t="shared" si="55"/>
        <v>34180700</v>
      </c>
      <c r="L371" s="13">
        <f t="shared" si="55"/>
        <v>0</v>
      </c>
      <c r="M371" s="13">
        <f t="shared" si="54"/>
        <v>34180700</v>
      </c>
      <c r="N371" s="20"/>
      <c r="O371" s="20"/>
      <c r="P371" s="20"/>
    </row>
    <row r="372" spans="2:16" ht="24">
      <c r="B372" s="22" t="s">
        <v>140</v>
      </c>
      <c r="C372" s="11" t="s">
        <v>32</v>
      </c>
      <c r="D372" s="11" t="s">
        <v>71</v>
      </c>
      <c r="E372" s="11" t="s">
        <v>62</v>
      </c>
      <c r="F372" s="12" t="s">
        <v>879</v>
      </c>
      <c r="G372" s="11" t="s">
        <v>254</v>
      </c>
      <c r="H372" s="13">
        <v>0</v>
      </c>
      <c r="I372" s="13">
        <v>0</v>
      </c>
      <c r="J372" s="13">
        <f>H372+I372</f>
        <v>0</v>
      </c>
      <c r="K372" s="13">
        <v>34180700</v>
      </c>
      <c r="L372" s="13">
        <v>0</v>
      </c>
      <c r="M372" s="13">
        <f t="shared" si="54"/>
        <v>34180700</v>
      </c>
      <c r="N372" s="20"/>
      <c r="O372" s="20"/>
      <c r="P372" s="20"/>
    </row>
    <row r="373" spans="2:16" ht="12.75">
      <c r="B373" s="32" t="s">
        <v>242</v>
      </c>
      <c r="C373" s="11" t="s">
        <v>32</v>
      </c>
      <c r="D373" s="11" t="s">
        <v>72</v>
      </c>
      <c r="E373" s="12"/>
      <c r="F373" s="12"/>
      <c r="G373" s="11"/>
      <c r="H373" s="13">
        <f>H374+H397</f>
        <v>54554987.19</v>
      </c>
      <c r="I373" s="13">
        <f>I374+I397</f>
        <v>0</v>
      </c>
      <c r="J373" s="13">
        <f>J374+J397</f>
        <v>54554987.19</v>
      </c>
      <c r="K373" s="13">
        <f>K374+K397</f>
        <v>54554987.19</v>
      </c>
      <c r="L373" s="13">
        <f>L374+L397</f>
        <v>0</v>
      </c>
      <c r="M373" s="13">
        <f t="shared" si="54"/>
        <v>54554987.19</v>
      </c>
      <c r="N373" s="20"/>
      <c r="O373" s="20"/>
      <c r="P373" s="20"/>
    </row>
    <row r="374" spans="2:16" ht="12.75">
      <c r="B374" s="32" t="s">
        <v>33</v>
      </c>
      <c r="C374" s="11" t="s">
        <v>32</v>
      </c>
      <c r="D374" s="11" t="s">
        <v>72</v>
      </c>
      <c r="E374" s="12" t="s">
        <v>60</v>
      </c>
      <c r="F374" s="12"/>
      <c r="G374" s="11"/>
      <c r="H374" s="13">
        <f>H375</f>
        <v>49593202.19</v>
      </c>
      <c r="I374" s="13">
        <f>I375</f>
        <v>0</v>
      </c>
      <c r="J374" s="13">
        <f>J375</f>
        <v>49593202.19</v>
      </c>
      <c r="K374" s="13">
        <f>K375</f>
        <v>49593202.19</v>
      </c>
      <c r="L374" s="13">
        <f>L375</f>
        <v>0</v>
      </c>
      <c r="M374" s="13">
        <f t="shared" si="54"/>
        <v>49593202.19</v>
      </c>
      <c r="N374" s="20"/>
      <c r="O374" s="20"/>
      <c r="P374" s="20"/>
    </row>
    <row r="375" spans="2:16" ht="26.25">
      <c r="B375" s="32" t="s">
        <v>440</v>
      </c>
      <c r="C375" s="11" t="s">
        <v>32</v>
      </c>
      <c r="D375" s="11" t="s">
        <v>72</v>
      </c>
      <c r="E375" s="12" t="s">
        <v>60</v>
      </c>
      <c r="F375" s="12" t="s">
        <v>357</v>
      </c>
      <c r="G375" s="11"/>
      <c r="H375" s="13">
        <f>H376+H385+H392</f>
        <v>49593202.19</v>
      </c>
      <c r="I375" s="13">
        <f>I376+I385+I392</f>
        <v>0</v>
      </c>
      <c r="J375" s="13">
        <f>J376+J385+J392</f>
        <v>49593202.19</v>
      </c>
      <c r="K375" s="13">
        <f>K376+K385+K392</f>
        <v>49593202.19</v>
      </c>
      <c r="L375" s="13">
        <f>L376+L385+L392</f>
        <v>0</v>
      </c>
      <c r="M375" s="13">
        <f t="shared" si="54"/>
        <v>49593202.19</v>
      </c>
      <c r="N375" s="20"/>
      <c r="O375" s="20"/>
      <c r="P375" s="20"/>
    </row>
    <row r="376" spans="2:16" ht="12.75">
      <c r="B376" s="32" t="s">
        <v>441</v>
      </c>
      <c r="C376" s="11" t="s">
        <v>32</v>
      </c>
      <c r="D376" s="11" t="s">
        <v>72</v>
      </c>
      <c r="E376" s="12" t="s">
        <v>60</v>
      </c>
      <c r="F376" s="12" t="s">
        <v>358</v>
      </c>
      <c r="G376" s="11"/>
      <c r="H376" s="13">
        <f>H377+H381+H383</f>
        <v>34744344.19</v>
      </c>
      <c r="I376" s="13">
        <f>I377+I381+I383</f>
        <v>0</v>
      </c>
      <c r="J376" s="13">
        <f>J377+J381+J383</f>
        <v>34744344.19</v>
      </c>
      <c r="K376" s="13">
        <f>K377+K381+K383</f>
        <v>34744344.19</v>
      </c>
      <c r="L376" s="13">
        <f>L377+L381+L383</f>
        <v>0</v>
      </c>
      <c r="M376" s="13">
        <f t="shared" si="54"/>
        <v>34744344.19</v>
      </c>
      <c r="N376" s="20"/>
      <c r="O376" s="20"/>
      <c r="P376" s="20"/>
    </row>
    <row r="377" spans="2:16" ht="26.25">
      <c r="B377" s="32" t="s">
        <v>442</v>
      </c>
      <c r="C377" s="11" t="s">
        <v>32</v>
      </c>
      <c r="D377" s="11" t="s">
        <v>72</v>
      </c>
      <c r="E377" s="12" t="s">
        <v>60</v>
      </c>
      <c r="F377" s="12" t="s">
        <v>359</v>
      </c>
      <c r="G377" s="11"/>
      <c r="H377" s="13">
        <f>H378+H379</f>
        <v>33534646</v>
      </c>
      <c r="I377" s="13">
        <f>I378+I379</f>
        <v>0</v>
      </c>
      <c r="J377" s="13">
        <f>J378+J379</f>
        <v>33534646</v>
      </c>
      <c r="K377" s="13">
        <f>K378+K379</f>
        <v>33534646</v>
      </c>
      <c r="L377" s="13">
        <f>L378</f>
        <v>0</v>
      </c>
      <c r="M377" s="13">
        <f t="shared" si="54"/>
        <v>33534646</v>
      </c>
      <c r="N377" s="20"/>
      <c r="O377" s="20"/>
      <c r="P377" s="20"/>
    </row>
    <row r="378" spans="2:16" ht="26.25" hidden="1">
      <c r="B378" s="32" t="s">
        <v>140</v>
      </c>
      <c r="C378" s="11" t="s">
        <v>32</v>
      </c>
      <c r="D378" s="11" t="s">
        <v>72</v>
      </c>
      <c r="E378" s="12" t="s">
        <v>60</v>
      </c>
      <c r="F378" s="12" t="s">
        <v>359</v>
      </c>
      <c r="G378" s="11" t="s">
        <v>254</v>
      </c>
      <c r="H378" s="13">
        <v>0</v>
      </c>
      <c r="I378" s="13">
        <v>0</v>
      </c>
      <c r="J378" s="13">
        <f>H378+I378</f>
        <v>0</v>
      </c>
      <c r="K378" s="13">
        <v>0</v>
      </c>
      <c r="L378" s="13">
        <v>0</v>
      </c>
      <c r="M378" s="13">
        <f t="shared" si="54"/>
        <v>0</v>
      </c>
      <c r="N378" s="20"/>
      <c r="O378" s="20"/>
      <c r="P378" s="20"/>
    </row>
    <row r="379" spans="2:16" ht="18" customHeight="1">
      <c r="B379" s="22" t="s">
        <v>846</v>
      </c>
      <c r="C379" s="11" t="s">
        <v>32</v>
      </c>
      <c r="D379" s="11" t="s">
        <v>72</v>
      </c>
      <c r="E379" s="12" t="s">
        <v>60</v>
      </c>
      <c r="F379" s="12" t="s">
        <v>852</v>
      </c>
      <c r="G379" s="11"/>
      <c r="H379" s="13">
        <f>H380</f>
        <v>33534646</v>
      </c>
      <c r="I379" s="13">
        <f>I380</f>
        <v>0</v>
      </c>
      <c r="J379" s="13">
        <f>J380</f>
        <v>33534646</v>
      </c>
      <c r="K379" s="13">
        <f>K380</f>
        <v>33534646</v>
      </c>
      <c r="L379" s="13">
        <f>L380</f>
        <v>0</v>
      </c>
      <c r="M379" s="13">
        <f t="shared" si="54"/>
        <v>33534646</v>
      </c>
      <c r="N379" s="20"/>
      <c r="O379" s="20"/>
      <c r="P379" s="20"/>
    </row>
    <row r="380" spans="2:16" ht="26.25">
      <c r="B380" s="32" t="s">
        <v>140</v>
      </c>
      <c r="C380" s="11" t="s">
        <v>32</v>
      </c>
      <c r="D380" s="11" t="s">
        <v>72</v>
      </c>
      <c r="E380" s="12" t="s">
        <v>60</v>
      </c>
      <c r="F380" s="12" t="s">
        <v>852</v>
      </c>
      <c r="G380" s="11" t="s">
        <v>254</v>
      </c>
      <c r="H380" s="13">
        <v>33534646</v>
      </c>
      <c r="I380" s="13">
        <v>0</v>
      </c>
      <c r="J380" s="13">
        <f>H380+I380</f>
        <v>33534646</v>
      </c>
      <c r="K380" s="13">
        <v>33534646</v>
      </c>
      <c r="L380" s="13">
        <v>0</v>
      </c>
      <c r="M380" s="13">
        <f t="shared" si="54"/>
        <v>33534646</v>
      </c>
      <c r="N380" s="20"/>
      <c r="O380" s="20"/>
      <c r="P380" s="20"/>
    </row>
    <row r="381" spans="2:16" ht="36">
      <c r="B381" s="22" t="s">
        <v>570</v>
      </c>
      <c r="C381" s="11" t="s">
        <v>32</v>
      </c>
      <c r="D381" s="11" t="s">
        <v>72</v>
      </c>
      <c r="E381" s="12" t="s">
        <v>60</v>
      </c>
      <c r="F381" s="12" t="s">
        <v>501</v>
      </c>
      <c r="G381" s="11"/>
      <c r="H381" s="13">
        <f>H382</f>
        <v>1209698.19</v>
      </c>
      <c r="I381" s="13">
        <f>I382</f>
        <v>0</v>
      </c>
      <c r="J381" s="13">
        <f>J382</f>
        <v>1209698.19</v>
      </c>
      <c r="K381" s="13">
        <f>K382</f>
        <v>1209698.19</v>
      </c>
      <c r="L381" s="13">
        <f>L382</f>
        <v>0</v>
      </c>
      <c r="M381" s="13">
        <f t="shared" si="54"/>
        <v>1209698.19</v>
      </c>
      <c r="N381" s="20"/>
      <c r="O381" s="20"/>
      <c r="P381" s="20"/>
    </row>
    <row r="382" spans="2:16" ht="30" customHeight="1">
      <c r="B382" s="22" t="s">
        <v>140</v>
      </c>
      <c r="C382" s="11" t="s">
        <v>32</v>
      </c>
      <c r="D382" s="11" t="s">
        <v>72</v>
      </c>
      <c r="E382" s="12" t="s">
        <v>60</v>
      </c>
      <c r="F382" s="12" t="s">
        <v>501</v>
      </c>
      <c r="G382" s="11" t="s">
        <v>254</v>
      </c>
      <c r="H382" s="13">
        <v>1209698.19</v>
      </c>
      <c r="I382" s="13">
        <v>0</v>
      </c>
      <c r="J382" s="13">
        <f>H382+I382</f>
        <v>1209698.19</v>
      </c>
      <c r="K382" s="13">
        <v>1209698.19</v>
      </c>
      <c r="L382" s="13">
        <v>0</v>
      </c>
      <c r="M382" s="13">
        <f t="shared" si="54"/>
        <v>1209698.19</v>
      </c>
      <c r="N382" s="20"/>
      <c r="O382" s="20"/>
      <c r="P382" s="20"/>
    </row>
    <row r="383" spans="2:16" ht="36" hidden="1">
      <c r="B383" s="22" t="s">
        <v>569</v>
      </c>
      <c r="C383" s="11" t="s">
        <v>32</v>
      </c>
      <c r="D383" s="11" t="s">
        <v>72</v>
      </c>
      <c r="E383" s="12" t="s">
        <v>60</v>
      </c>
      <c r="F383" s="12" t="s">
        <v>502</v>
      </c>
      <c r="G383" s="11"/>
      <c r="H383" s="13">
        <f>H384</f>
        <v>0</v>
      </c>
      <c r="I383" s="13">
        <f>I384</f>
        <v>0</v>
      </c>
      <c r="J383" s="13">
        <f>J384</f>
        <v>0</v>
      </c>
      <c r="K383" s="13">
        <f>K384</f>
        <v>0</v>
      </c>
      <c r="L383" s="13">
        <f>L384</f>
        <v>0</v>
      </c>
      <c r="M383" s="13">
        <f t="shared" si="54"/>
        <v>0</v>
      </c>
      <c r="N383" s="20"/>
      <c r="O383" s="20"/>
      <c r="P383" s="20"/>
    </row>
    <row r="384" spans="2:16" ht="24" hidden="1">
      <c r="B384" s="22" t="s">
        <v>140</v>
      </c>
      <c r="C384" s="11" t="s">
        <v>32</v>
      </c>
      <c r="D384" s="11" t="s">
        <v>72</v>
      </c>
      <c r="E384" s="12" t="s">
        <v>60</v>
      </c>
      <c r="F384" s="12" t="s">
        <v>502</v>
      </c>
      <c r="G384" s="11" t="s">
        <v>254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f t="shared" si="54"/>
        <v>0</v>
      </c>
      <c r="N384" s="20"/>
      <c r="O384" s="20"/>
      <c r="P384" s="20"/>
    </row>
    <row r="385" spans="2:16" ht="18.75" customHeight="1">
      <c r="B385" s="32" t="s">
        <v>443</v>
      </c>
      <c r="C385" s="11" t="s">
        <v>32</v>
      </c>
      <c r="D385" s="11" t="s">
        <v>72</v>
      </c>
      <c r="E385" s="12" t="s">
        <v>60</v>
      </c>
      <c r="F385" s="12" t="s">
        <v>361</v>
      </c>
      <c r="G385" s="11"/>
      <c r="H385" s="13">
        <f>H386+H390</f>
        <v>13817958</v>
      </c>
      <c r="I385" s="13">
        <f>I386+I390</f>
        <v>0</v>
      </c>
      <c r="J385" s="13">
        <f>J386+J390</f>
        <v>13817958</v>
      </c>
      <c r="K385" s="13">
        <f>K386+K390</f>
        <v>13817958</v>
      </c>
      <c r="L385" s="13">
        <f>L386+L390</f>
        <v>0</v>
      </c>
      <c r="M385" s="13">
        <f t="shared" si="54"/>
        <v>13817958</v>
      </c>
      <c r="N385" s="20"/>
      <c r="O385" s="20"/>
      <c r="P385" s="20"/>
    </row>
    <row r="386" spans="2:16" ht="39">
      <c r="B386" s="32" t="s">
        <v>444</v>
      </c>
      <c r="C386" s="11" t="s">
        <v>32</v>
      </c>
      <c r="D386" s="11" t="s">
        <v>72</v>
      </c>
      <c r="E386" s="12" t="s">
        <v>60</v>
      </c>
      <c r="F386" s="12" t="s">
        <v>360</v>
      </c>
      <c r="G386" s="11"/>
      <c r="H386" s="13">
        <f>H387+H389</f>
        <v>13817958</v>
      </c>
      <c r="I386" s="13">
        <f>I387+I389</f>
        <v>0</v>
      </c>
      <c r="J386" s="13">
        <f>J387+J389</f>
        <v>13817958</v>
      </c>
      <c r="K386" s="13">
        <f>K387+K389</f>
        <v>13817958</v>
      </c>
      <c r="L386" s="13">
        <f>L387</f>
        <v>0</v>
      </c>
      <c r="M386" s="13">
        <f t="shared" si="54"/>
        <v>13817958</v>
      </c>
      <c r="N386" s="20"/>
      <c r="O386" s="20"/>
      <c r="P386" s="20"/>
    </row>
    <row r="387" spans="2:16" ht="26.25" hidden="1">
      <c r="B387" s="32" t="s">
        <v>140</v>
      </c>
      <c r="C387" s="11" t="s">
        <v>32</v>
      </c>
      <c r="D387" s="11" t="s">
        <v>72</v>
      </c>
      <c r="E387" s="12" t="s">
        <v>60</v>
      </c>
      <c r="F387" s="12" t="s">
        <v>360</v>
      </c>
      <c r="G387" s="11" t="s">
        <v>254</v>
      </c>
      <c r="H387" s="13">
        <v>0</v>
      </c>
      <c r="I387" s="13">
        <v>0</v>
      </c>
      <c r="J387" s="13">
        <f>H387+I387</f>
        <v>0</v>
      </c>
      <c r="K387" s="13">
        <v>0</v>
      </c>
      <c r="L387" s="13">
        <v>0</v>
      </c>
      <c r="M387" s="13">
        <f t="shared" si="54"/>
        <v>0</v>
      </c>
      <c r="N387" s="20"/>
      <c r="O387" s="20"/>
      <c r="P387" s="20"/>
    </row>
    <row r="388" spans="2:16" ht="12.75">
      <c r="B388" s="22" t="s">
        <v>846</v>
      </c>
      <c r="C388" s="11" t="s">
        <v>32</v>
      </c>
      <c r="D388" s="11" t="s">
        <v>72</v>
      </c>
      <c r="E388" s="12" t="s">
        <v>60</v>
      </c>
      <c r="F388" s="12" t="s">
        <v>853</v>
      </c>
      <c r="G388" s="11"/>
      <c r="H388" s="13">
        <f>H389</f>
        <v>13817958</v>
      </c>
      <c r="I388" s="13">
        <f>I389</f>
        <v>0</v>
      </c>
      <c r="J388" s="13">
        <f>J389</f>
        <v>13817958</v>
      </c>
      <c r="K388" s="13">
        <f>K389</f>
        <v>13817958</v>
      </c>
      <c r="L388" s="13">
        <f>L389</f>
        <v>0</v>
      </c>
      <c r="M388" s="13">
        <f t="shared" si="54"/>
        <v>13817958</v>
      </c>
      <c r="N388" s="20"/>
      <c r="O388" s="20"/>
      <c r="P388" s="20"/>
    </row>
    <row r="389" spans="2:16" ht="24">
      <c r="B389" s="22" t="s">
        <v>140</v>
      </c>
      <c r="C389" s="11" t="s">
        <v>32</v>
      </c>
      <c r="D389" s="11" t="s">
        <v>72</v>
      </c>
      <c r="E389" s="12" t="s">
        <v>60</v>
      </c>
      <c r="F389" s="12" t="s">
        <v>853</v>
      </c>
      <c r="G389" s="11" t="s">
        <v>254</v>
      </c>
      <c r="H389" s="13">
        <v>13817958</v>
      </c>
      <c r="I389" s="13">
        <v>0</v>
      </c>
      <c r="J389" s="13">
        <f>H389+I389</f>
        <v>13817958</v>
      </c>
      <c r="K389" s="13">
        <v>13817958</v>
      </c>
      <c r="L389" s="13">
        <v>0</v>
      </c>
      <c r="M389" s="13">
        <f t="shared" si="54"/>
        <v>13817958</v>
      </c>
      <c r="N389" s="20"/>
      <c r="O389" s="20"/>
      <c r="P389" s="20"/>
    </row>
    <row r="390" spans="2:16" ht="12.75" hidden="1">
      <c r="B390" s="22" t="s">
        <v>700</v>
      </c>
      <c r="C390" s="11" t="s">
        <v>32</v>
      </c>
      <c r="D390" s="11" t="s">
        <v>72</v>
      </c>
      <c r="E390" s="12" t="s">
        <v>60</v>
      </c>
      <c r="F390" s="12" t="s">
        <v>699</v>
      </c>
      <c r="G390" s="11"/>
      <c r="H390" s="13">
        <f>H391</f>
        <v>0</v>
      </c>
      <c r="I390" s="13">
        <f>I391</f>
        <v>0</v>
      </c>
      <c r="J390" s="13">
        <f>J391</f>
        <v>0</v>
      </c>
      <c r="K390" s="13">
        <f>K391</f>
        <v>0</v>
      </c>
      <c r="L390" s="13">
        <f>L391</f>
        <v>0</v>
      </c>
      <c r="M390" s="13">
        <f t="shared" si="54"/>
        <v>0</v>
      </c>
      <c r="N390" s="20"/>
      <c r="O390" s="20"/>
      <c r="P390" s="20"/>
    </row>
    <row r="391" spans="2:16" ht="24" hidden="1">
      <c r="B391" s="22" t="s">
        <v>140</v>
      </c>
      <c r="C391" s="11" t="s">
        <v>32</v>
      </c>
      <c r="D391" s="11" t="s">
        <v>72</v>
      </c>
      <c r="E391" s="12" t="s">
        <v>60</v>
      </c>
      <c r="F391" s="12" t="s">
        <v>699</v>
      </c>
      <c r="G391" s="11" t="s">
        <v>254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f t="shared" si="54"/>
        <v>0</v>
      </c>
      <c r="N391" s="20"/>
      <c r="O391" s="20"/>
      <c r="P391" s="20"/>
    </row>
    <row r="392" spans="2:16" ht="26.25">
      <c r="B392" s="32" t="s">
        <v>445</v>
      </c>
      <c r="C392" s="11" t="s">
        <v>32</v>
      </c>
      <c r="D392" s="11" t="s">
        <v>72</v>
      </c>
      <c r="E392" s="12" t="s">
        <v>60</v>
      </c>
      <c r="F392" s="12" t="s">
        <v>362</v>
      </c>
      <c r="G392" s="11"/>
      <c r="H392" s="13">
        <f aca="true" t="shared" si="56" ref="H392:L393">H393</f>
        <v>1030900</v>
      </c>
      <c r="I392" s="13">
        <f t="shared" si="56"/>
        <v>0</v>
      </c>
      <c r="J392" s="13">
        <f t="shared" si="56"/>
        <v>1030900</v>
      </c>
      <c r="K392" s="13">
        <f t="shared" si="56"/>
        <v>1030900</v>
      </c>
      <c r="L392" s="13">
        <f t="shared" si="56"/>
        <v>0</v>
      </c>
      <c r="M392" s="13">
        <f t="shared" si="54"/>
        <v>1030900</v>
      </c>
      <c r="N392" s="20"/>
      <c r="O392" s="20"/>
      <c r="P392" s="20"/>
    </row>
    <row r="393" spans="2:16" ht="26.25">
      <c r="B393" s="32" t="s">
        <v>175</v>
      </c>
      <c r="C393" s="11" t="s">
        <v>32</v>
      </c>
      <c r="D393" s="11" t="s">
        <v>72</v>
      </c>
      <c r="E393" s="12" t="s">
        <v>60</v>
      </c>
      <c r="F393" s="12" t="s">
        <v>363</v>
      </c>
      <c r="G393" s="11"/>
      <c r="H393" s="13">
        <f>H394+H395</f>
        <v>1030900</v>
      </c>
      <c r="I393" s="13">
        <f>I394+I395</f>
        <v>0</v>
      </c>
      <c r="J393" s="13">
        <f>J394+J395</f>
        <v>1030900</v>
      </c>
      <c r="K393" s="13">
        <f>K394+K395</f>
        <v>1030900</v>
      </c>
      <c r="L393" s="13">
        <f t="shared" si="56"/>
        <v>0</v>
      </c>
      <c r="M393" s="13">
        <f t="shared" si="54"/>
        <v>1030900</v>
      </c>
      <c r="N393" s="20"/>
      <c r="O393" s="20"/>
      <c r="P393" s="20"/>
    </row>
    <row r="394" spans="2:16" ht="26.25" hidden="1">
      <c r="B394" s="32" t="s">
        <v>140</v>
      </c>
      <c r="C394" s="11" t="s">
        <v>32</v>
      </c>
      <c r="D394" s="11" t="s">
        <v>72</v>
      </c>
      <c r="E394" s="12" t="s">
        <v>60</v>
      </c>
      <c r="F394" s="12" t="s">
        <v>363</v>
      </c>
      <c r="G394" s="11" t="s">
        <v>254</v>
      </c>
      <c r="H394" s="13">
        <v>0</v>
      </c>
      <c r="I394" s="13">
        <v>0</v>
      </c>
      <c r="J394" s="13">
        <f>H394+I394</f>
        <v>0</v>
      </c>
      <c r="K394" s="13">
        <v>0</v>
      </c>
      <c r="L394" s="13">
        <v>0</v>
      </c>
      <c r="M394" s="13">
        <f t="shared" si="54"/>
        <v>0</v>
      </c>
      <c r="N394" s="20"/>
      <c r="O394" s="20"/>
      <c r="P394" s="20"/>
    </row>
    <row r="395" spans="2:16" ht="22.5" customHeight="1">
      <c r="B395" s="22" t="s">
        <v>846</v>
      </c>
      <c r="C395" s="11" t="s">
        <v>32</v>
      </c>
      <c r="D395" s="11" t="s">
        <v>72</v>
      </c>
      <c r="E395" s="12" t="s">
        <v>60</v>
      </c>
      <c r="F395" s="12" t="s">
        <v>854</v>
      </c>
      <c r="G395" s="11"/>
      <c r="H395" s="13">
        <f>H396</f>
        <v>1030900</v>
      </c>
      <c r="I395" s="13">
        <f>I396</f>
        <v>0</v>
      </c>
      <c r="J395" s="13">
        <f>J396</f>
        <v>1030900</v>
      </c>
      <c r="K395" s="13">
        <f>K396</f>
        <v>1030900</v>
      </c>
      <c r="L395" s="13">
        <f>L396</f>
        <v>0</v>
      </c>
      <c r="M395" s="13">
        <f t="shared" si="54"/>
        <v>1030900</v>
      </c>
      <c r="N395" s="20"/>
      <c r="O395" s="20"/>
      <c r="P395" s="20"/>
    </row>
    <row r="396" spans="2:16" ht="26.25">
      <c r="B396" s="32" t="s">
        <v>140</v>
      </c>
      <c r="C396" s="11" t="s">
        <v>32</v>
      </c>
      <c r="D396" s="11" t="s">
        <v>72</v>
      </c>
      <c r="E396" s="12" t="s">
        <v>60</v>
      </c>
      <c r="F396" s="12" t="s">
        <v>854</v>
      </c>
      <c r="G396" s="11" t="s">
        <v>254</v>
      </c>
      <c r="H396" s="13">
        <v>1030900</v>
      </c>
      <c r="I396" s="13">
        <v>0</v>
      </c>
      <c r="J396" s="13">
        <f>H396+I396</f>
        <v>1030900</v>
      </c>
      <c r="K396" s="13">
        <v>1030900</v>
      </c>
      <c r="L396" s="13">
        <v>0</v>
      </c>
      <c r="M396" s="13">
        <f t="shared" si="54"/>
        <v>1030900</v>
      </c>
      <c r="N396" s="20"/>
      <c r="O396" s="20"/>
      <c r="P396" s="20"/>
    </row>
    <row r="397" spans="2:16" ht="12.75">
      <c r="B397" s="32" t="s">
        <v>11</v>
      </c>
      <c r="C397" s="11" t="s">
        <v>32</v>
      </c>
      <c r="D397" s="11" t="s">
        <v>72</v>
      </c>
      <c r="E397" s="12" t="s">
        <v>63</v>
      </c>
      <c r="F397" s="12"/>
      <c r="G397" s="11"/>
      <c r="H397" s="13">
        <f aca="true" t="shared" si="57" ref="H397:L398">H398</f>
        <v>4961785</v>
      </c>
      <c r="I397" s="13">
        <f t="shared" si="57"/>
        <v>0</v>
      </c>
      <c r="J397" s="13">
        <f t="shared" si="57"/>
        <v>4961785</v>
      </c>
      <c r="K397" s="13">
        <f t="shared" si="57"/>
        <v>4961785</v>
      </c>
      <c r="L397" s="13">
        <f t="shared" si="57"/>
        <v>0</v>
      </c>
      <c r="M397" s="13">
        <f t="shared" si="54"/>
        <v>4961785</v>
      </c>
      <c r="N397" s="20"/>
      <c r="O397" s="20"/>
      <c r="P397" s="20"/>
    </row>
    <row r="398" spans="2:16" ht="26.25">
      <c r="B398" s="32" t="s">
        <v>440</v>
      </c>
      <c r="C398" s="11" t="s">
        <v>32</v>
      </c>
      <c r="D398" s="11" t="s">
        <v>72</v>
      </c>
      <c r="E398" s="12" t="s">
        <v>63</v>
      </c>
      <c r="F398" s="12" t="s">
        <v>357</v>
      </c>
      <c r="G398" s="11"/>
      <c r="H398" s="13">
        <f t="shared" si="57"/>
        <v>4961785</v>
      </c>
      <c r="I398" s="13">
        <f t="shared" si="57"/>
        <v>0</v>
      </c>
      <c r="J398" s="13">
        <f t="shared" si="57"/>
        <v>4961785</v>
      </c>
      <c r="K398" s="13">
        <f t="shared" si="57"/>
        <v>4961785</v>
      </c>
      <c r="L398" s="13">
        <f t="shared" si="57"/>
        <v>0</v>
      </c>
      <c r="M398" s="13">
        <f t="shared" si="54"/>
        <v>4961785</v>
      </c>
      <c r="N398" s="20"/>
      <c r="O398" s="20"/>
      <c r="P398" s="20"/>
    </row>
    <row r="399" spans="2:16" ht="39">
      <c r="B399" s="32" t="s">
        <v>595</v>
      </c>
      <c r="C399" s="11" t="s">
        <v>32</v>
      </c>
      <c r="D399" s="11" t="s">
        <v>72</v>
      </c>
      <c r="E399" s="12" t="s">
        <v>63</v>
      </c>
      <c r="F399" s="12" t="s">
        <v>364</v>
      </c>
      <c r="G399" s="11"/>
      <c r="H399" s="13">
        <f>H401+H405</f>
        <v>4961785</v>
      </c>
      <c r="I399" s="13">
        <f>I401+I405</f>
        <v>0</v>
      </c>
      <c r="J399" s="13">
        <f>J401+J405</f>
        <v>4961785</v>
      </c>
      <c r="K399" s="13">
        <f>K401+K405</f>
        <v>4961785</v>
      </c>
      <c r="L399" s="13">
        <f>L400+L405</f>
        <v>0</v>
      </c>
      <c r="M399" s="13">
        <f t="shared" si="54"/>
        <v>4961785</v>
      </c>
      <c r="N399" s="20"/>
      <c r="O399" s="20"/>
      <c r="P399" s="20"/>
    </row>
    <row r="400" spans="2:16" ht="39" hidden="1">
      <c r="B400" s="32" t="s">
        <v>793</v>
      </c>
      <c r="C400" s="11" t="s">
        <v>32</v>
      </c>
      <c r="D400" s="11" t="s">
        <v>72</v>
      </c>
      <c r="E400" s="12" t="s">
        <v>63</v>
      </c>
      <c r="F400" s="12" t="s">
        <v>365</v>
      </c>
      <c r="G400" s="11"/>
      <c r="H400" s="13">
        <v>0</v>
      </c>
      <c r="I400" s="13">
        <v>0</v>
      </c>
      <c r="J400" s="13">
        <v>0</v>
      </c>
      <c r="K400" s="13">
        <v>0</v>
      </c>
      <c r="L400" s="13">
        <f>L403</f>
        <v>0</v>
      </c>
      <c r="M400" s="13">
        <f t="shared" si="54"/>
        <v>0</v>
      </c>
      <c r="N400" s="20"/>
      <c r="O400" s="20"/>
      <c r="P400" s="20"/>
    </row>
    <row r="401" spans="2:16" ht="39">
      <c r="B401" s="32" t="s">
        <v>793</v>
      </c>
      <c r="C401" s="11" t="s">
        <v>32</v>
      </c>
      <c r="D401" s="11" t="s">
        <v>72</v>
      </c>
      <c r="E401" s="12" t="s">
        <v>63</v>
      </c>
      <c r="F401" s="12" t="s">
        <v>796</v>
      </c>
      <c r="G401" s="11"/>
      <c r="H401" s="13">
        <f aca="true" t="shared" si="58" ref="H401:L403">H402</f>
        <v>1067430</v>
      </c>
      <c r="I401" s="13">
        <f t="shared" si="58"/>
        <v>0</v>
      </c>
      <c r="J401" s="13">
        <f t="shared" si="58"/>
        <v>1067430</v>
      </c>
      <c r="K401" s="13">
        <f t="shared" si="58"/>
        <v>1067430</v>
      </c>
      <c r="L401" s="13">
        <f t="shared" si="58"/>
        <v>0</v>
      </c>
      <c r="M401" s="13">
        <f t="shared" si="54"/>
        <v>1067430</v>
      </c>
      <c r="N401" s="20"/>
      <c r="O401" s="20"/>
      <c r="P401" s="20"/>
    </row>
    <row r="402" spans="2:16" ht="30" customHeight="1">
      <c r="B402" s="22" t="s">
        <v>882</v>
      </c>
      <c r="C402" s="11" t="s">
        <v>32</v>
      </c>
      <c r="D402" s="11" t="s">
        <v>72</v>
      </c>
      <c r="E402" s="12" t="s">
        <v>63</v>
      </c>
      <c r="F402" s="12" t="s">
        <v>881</v>
      </c>
      <c r="G402" s="11"/>
      <c r="H402" s="13">
        <f t="shared" si="58"/>
        <v>1067430</v>
      </c>
      <c r="I402" s="13">
        <f t="shared" si="58"/>
        <v>0</v>
      </c>
      <c r="J402" s="13">
        <f t="shared" si="58"/>
        <v>1067430</v>
      </c>
      <c r="K402" s="13">
        <f t="shared" si="58"/>
        <v>1067430</v>
      </c>
      <c r="L402" s="13">
        <f t="shared" si="58"/>
        <v>0</v>
      </c>
      <c r="M402" s="13">
        <f t="shared" si="54"/>
        <v>1067430</v>
      </c>
      <c r="N402" s="20"/>
      <c r="O402" s="20"/>
      <c r="P402" s="20"/>
    </row>
    <row r="403" spans="2:16" ht="26.25">
      <c r="B403" s="32" t="s">
        <v>791</v>
      </c>
      <c r="C403" s="11" t="s">
        <v>32</v>
      </c>
      <c r="D403" s="11" t="s">
        <v>72</v>
      </c>
      <c r="E403" s="12" t="s">
        <v>63</v>
      </c>
      <c r="F403" s="12" t="s">
        <v>503</v>
      </c>
      <c r="G403" s="11"/>
      <c r="H403" s="13">
        <f t="shared" si="58"/>
        <v>1067430</v>
      </c>
      <c r="I403" s="13">
        <f t="shared" si="58"/>
        <v>0</v>
      </c>
      <c r="J403" s="13">
        <f t="shared" si="58"/>
        <v>1067430</v>
      </c>
      <c r="K403" s="13">
        <f t="shared" si="58"/>
        <v>1067430</v>
      </c>
      <c r="L403" s="13">
        <f t="shared" si="58"/>
        <v>0</v>
      </c>
      <c r="M403" s="13">
        <f t="shared" si="54"/>
        <v>1067430</v>
      </c>
      <c r="N403" s="20"/>
      <c r="O403" s="20"/>
      <c r="P403" s="20"/>
    </row>
    <row r="404" spans="2:16" ht="52.5">
      <c r="B404" s="32" t="s">
        <v>138</v>
      </c>
      <c r="C404" s="11" t="s">
        <v>32</v>
      </c>
      <c r="D404" s="11" t="s">
        <v>72</v>
      </c>
      <c r="E404" s="12" t="s">
        <v>63</v>
      </c>
      <c r="F404" s="12" t="s">
        <v>503</v>
      </c>
      <c r="G404" s="11" t="s">
        <v>116</v>
      </c>
      <c r="H404" s="13">
        <v>1067430</v>
      </c>
      <c r="I404" s="13">
        <v>0</v>
      </c>
      <c r="J404" s="13">
        <f>H404+I404</f>
        <v>1067430</v>
      </c>
      <c r="K404" s="13">
        <v>1067430</v>
      </c>
      <c r="L404" s="13">
        <v>0</v>
      </c>
      <c r="M404" s="13">
        <f t="shared" si="54"/>
        <v>1067430</v>
      </c>
      <c r="N404" s="20"/>
      <c r="O404" s="20"/>
      <c r="P404" s="20"/>
    </row>
    <row r="405" spans="2:16" ht="26.25">
      <c r="B405" s="32" t="s">
        <v>446</v>
      </c>
      <c r="C405" s="11" t="s">
        <v>32</v>
      </c>
      <c r="D405" s="11" t="s">
        <v>72</v>
      </c>
      <c r="E405" s="12" t="s">
        <v>63</v>
      </c>
      <c r="F405" s="12" t="s">
        <v>366</v>
      </c>
      <c r="G405" s="11"/>
      <c r="H405" s="13">
        <f>H406</f>
        <v>3894355</v>
      </c>
      <c r="I405" s="13">
        <f>I406</f>
        <v>0</v>
      </c>
      <c r="J405" s="13">
        <f>J406</f>
        <v>3894355</v>
      </c>
      <c r="K405" s="13">
        <f>K406</f>
        <v>3894355</v>
      </c>
      <c r="L405" s="13">
        <f>L406</f>
        <v>0</v>
      </c>
      <c r="M405" s="13">
        <f t="shared" si="54"/>
        <v>3894355</v>
      </c>
      <c r="N405" s="20"/>
      <c r="O405" s="20"/>
      <c r="P405" s="20"/>
    </row>
    <row r="406" spans="2:16" ht="26.25">
      <c r="B406" s="32" t="s">
        <v>447</v>
      </c>
      <c r="C406" s="11" t="s">
        <v>32</v>
      </c>
      <c r="D406" s="11" t="s">
        <v>72</v>
      </c>
      <c r="E406" s="12" t="s">
        <v>63</v>
      </c>
      <c r="F406" s="12" t="s">
        <v>504</v>
      </c>
      <c r="G406" s="11"/>
      <c r="H406" s="13">
        <f>H407+H408+H409</f>
        <v>3894355</v>
      </c>
      <c r="I406" s="13">
        <f>I407+I408+I409</f>
        <v>0</v>
      </c>
      <c r="J406" s="13">
        <f>J407+J408+J409</f>
        <v>3894355</v>
      </c>
      <c r="K406" s="13">
        <f>K407+K408+K409</f>
        <v>3894355</v>
      </c>
      <c r="L406" s="13">
        <f>L407+L408+L409</f>
        <v>0</v>
      </c>
      <c r="M406" s="13">
        <f t="shared" si="54"/>
        <v>3894355</v>
      </c>
      <c r="N406" s="20"/>
      <c r="O406" s="20"/>
      <c r="P406" s="20"/>
    </row>
    <row r="407" spans="2:16" ht="52.5">
      <c r="B407" s="32" t="s">
        <v>138</v>
      </c>
      <c r="C407" s="11" t="s">
        <v>32</v>
      </c>
      <c r="D407" s="11" t="s">
        <v>72</v>
      </c>
      <c r="E407" s="12" t="s">
        <v>63</v>
      </c>
      <c r="F407" s="12" t="s">
        <v>504</v>
      </c>
      <c r="G407" s="11" t="s">
        <v>116</v>
      </c>
      <c r="H407" s="13">
        <v>3871600</v>
      </c>
      <c r="I407" s="13">
        <v>0</v>
      </c>
      <c r="J407" s="13">
        <f>H407+I407</f>
        <v>3871600</v>
      </c>
      <c r="K407" s="13">
        <v>3871600</v>
      </c>
      <c r="L407" s="13">
        <v>0</v>
      </c>
      <c r="M407" s="13">
        <f t="shared" si="54"/>
        <v>3871600</v>
      </c>
      <c r="N407" s="20"/>
      <c r="O407" s="20"/>
      <c r="P407" s="20"/>
    </row>
    <row r="408" spans="2:16" ht="26.25">
      <c r="B408" s="32" t="s">
        <v>139</v>
      </c>
      <c r="C408" s="11" t="s">
        <v>32</v>
      </c>
      <c r="D408" s="11" t="s">
        <v>72</v>
      </c>
      <c r="E408" s="12" t="s">
        <v>63</v>
      </c>
      <c r="F408" s="12" t="s">
        <v>504</v>
      </c>
      <c r="G408" s="11" t="s">
        <v>253</v>
      </c>
      <c r="H408" s="13">
        <v>11400</v>
      </c>
      <c r="I408" s="13">
        <v>0</v>
      </c>
      <c r="J408" s="13">
        <f>H408+I408</f>
        <v>11400</v>
      </c>
      <c r="K408" s="13">
        <v>11400</v>
      </c>
      <c r="L408" s="13">
        <v>0</v>
      </c>
      <c r="M408" s="13">
        <f t="shared" si="54"/>
        <v>11400</v>
      </c>
      <c r="N408" s="20"/>
      <c r="O408" s="20"/>
      <c r="P408" s="20"/>
    </row>
    <row r="409" spans="2:16" ht="12.75">
      <c r="B409" s="32" t="s">
        <v>142</v>
      </c>
      <c r="C409" s="11" t="s">
        <v>32</v>
      </c>
      <c r="D409" s="11" t="s">
        <v>72</v>
      </c>
      <c r="E409" s="12" t="s">
        <v>63</v>
      </c>
      <c r="F409" s="12" t="s">
        <v>504</v>
      </c>
      <c r="G409" s="11" t="s">
        <v>250</v>
      </c>
      <c r="H409" s="13">
        <v>11355</v>
      </c>
      <c r="I409" s="13">
        <v>0</v>
      </c>
      <c r="J409" s="13">
        <f>H409+I409</f>
        <v>11355</v>
      </c>
      <c r="K409" s="13">
        <v>11355</v>
      </c>
      <c r="L409" s="13">
        <v>0</v>
      </c>
      <c r="M409" s="13">
        <f t="shared" si="54"/>
        <v>11355</v>
      </c>
      <c r="N409" s="20"/>
      <c r="O409" s="20"/>
      <c r="P409" s="20"/>
    </row>
    <row r="410" spans="2:16" ht="26.25">
      <c r="B410" s="31" t="s">
        <v>582</v>
      </c>
      <c r="C410" s="8" t="s">
        <v>34</v>
      </c>
      <c r="D410" s="9"/>
      <c r="E410" s="9"/>
      <c r="F410" s="9"/>
      <c r="G410" s="9"/>
      <c r="H410" s="34">
        <f>H412+H449+H541+H548+H555+H584+H501</f>
        <v>409904262.21000004</v>
      </c>
      <c r="I410" s="34">
        <f>I412+I449+I541+I548+I555+I584+I501</f>
        <v>0</v>
      </c>
      <c r="J410" s="34">
        <f>J412+J449+J541+J548+J555+J584+J501</f>
        <v>409904262.21000004</v>
      </c>
      <c r="K410" s="34">
        <f>K412+K449+K541+K548+K555+K584+K501</f>
        <v>283345865.71999997</v>
      </c>
      <c r="L410" s="34">
        <f>L412+L449+L541+L548+L555+L584+L501</f>
        <v>3300000</v>
      </c>
      <c r="M410" s="34">
        <f>K410+L410</f>
        <v>286645865.71999997</v>
      </c>
      <c r="N410" s="20"/>
      <c r="O410" s="20"/>
      <c r="P410" s="20"/>
    </row>
    <row r="411" spans="2:16" ht="12.75">
      <c r="B411" s="32" t="s">
        <v>237</v>
      </c>
      <c r="C411" s="11" t="s">
        <v>34</v>
      </c>
      <c r="D411" s="11" t="s">
        <v>71</v>
      </c>
      <c r="E411" s="12"/>
      <c r="F411" s="12"/>
      <c r="G411" s="11"/>
      <c r="H411" s="13">
        <f>H412+H449+H541+H548+H555+H501</f>
        <v>406288762.21000004</v>
      </c>
      <c r="I411" s="13">
        <f>I412+I449+I541+I548+I555+I501</f>
        <v>0</v>
      </c>
      <c r="J411" s="13">
        <f>J412+J449+J541+J548+J555+J501</f>
        <v>406288762.21000004</v>
      </c>
      <c r="K411" s="13">
        <f>K412+K449+K541+K548+K555+K501</f>
        <v>279730365.71999997</v>
      </c>
      <c r="L411" s="13">
        <f>L412+L449+L541+L548+L555+L501</f>
        <v>3300000</v>
      </c>
      <c r="M411" s="13">
        <f aca="true" t="shared" si="59" ref="M411:M476">K411+L411</f>
        <v>283030365.71999997</v>
      </c>
      <c r="N411" s="20"/>
      <c r="O411" s="20"/>
      <c r="P411" s="20"/>
    </row>
    <row r="412" spans="2:16" ht="12.75">
      <c r="B412" s="32" t="s">
        <v>10</v>
      </c>
      <c r="C412" s="11" t="s">
        <v>34</v>
      </c>
      <c r="D412" s="11" t="s">
        <v>71</v>
      </c>
      <c r="E412" s="12" t="s">
        <v>60</v>
      </c>
      <c r="F412" s="12"/>
      <c r="G412" s="11"/>
      <c r="H412" s="13">
        <f>H413+H422+H425</f>
        <v>99575123</v>
      </c>
      <c r="I412" s="13">
        <f>I413+I422+I425</f>
        <v>0</v>
      </c>
      <c r="J412" s="13">
        <f>J413+J422+J425</f>
        <v>99575123</v>
      </c>
      <c r="K412" s="13">
        <f>K413+K422+K425</f>
        <v>97130944</v>
      </c>
      <c r="L412" s="13">
        <f>L413+L422+L425</f>
        <v>0</v>
      </c>
      <c r="M412" s="13">
        <f t="shared" si="59"/>
        <v>97130944</v>
      </c>
      <c r="N412" s="20"/>
      <c r="O412" s="20"/>
      <c r="P412" s="20"/>
    </row>
    <row r="413" spans="2:16" ht="12.75" hidden="1">
      <c r="B413" s="32" t="s">
        <v>290</v>
      </c>
      <c r="C413" s="11" t="s">
        <v>34</v>
      </c>
      <c r="D413" s="11" t="s">
        <v>71</v>
      </c>
      <c r="E413" s="12" t="s">
        <v>60</v>
      </c>
      <c r="F413" s="12" t="s">
        <v>130</v>
      </c>
      <c r="G413" s="11"/>
      <c r="H413" s="13">
        <f>H414+H418+H416+H420</f>
        <v>0</v>
      </c>
      <c r="I413" s="13">
        <f>I414+I418+I416+I420</f>
        <v>0</v>
      </c>
      <c r="J413" s="13">
        <f>J414+J418+J416+J420</f>
        <v>0</v>
      </c>
      <c r="K413" s="13">
        <f>K414+K418+K416+K420</f>
        <v>0</v>
      </c>
      <c r="L413" s="13">
        <f>L414+L418+L416+L420</f>
        <v>0</v>
      </c>
      <c r="M413" s="13">
        <f t="shared" si="59"/>
        <v>0</v>
      </c>
      <c r="N413" s="20"/>
      <c r="O413" s="20"/>
      <c r="P413" s="20"/>
    </row>
    <row r="414" spans="2:16" ht="26.25" hidden="1">
      <c r="B414" s="32" t="s">
        <v>182</v>
      </c>
      <c r="C414" s="11" t="s">
        <v>34</v>
      </c>
      <c r="D414" s="11" t="s">
        <v>71</v>
      </c>
      <c r="E414" s="12" t="s">
        <v>60</v>
      </c>
      <c r="F414" s="12" t="s">
        <v>104</v>
      </c>
      <c r="G414" s="11"/>
      <c r="H414" s="13">
        <f>H415</f>
        <v>0</v>
      </c>
      <c r="I414" s="13">
        <f>I415</f>
        <v>0</v>
      </c>
      <c r="J414" s="13">
        <f>J415</f>
        <v>0</v>
      </c>
      <c r="K414" s="13">
        <f>K415</f>
        <v>0</v>
      </c>
      <c r="L414" s="13">
        <f>L415</f>
        <v>0</v>
      </c>
      <c r="M414" s="13">
        <f t="shared" si="59"/>
        <v>0</v>
      </c>
      <c r="N414" s="20"/>
      <c r="O414" s="20"/>
      <c r="P414" s="20"/>
    </row>
    <row r="415" spans="2:16" ht="26.25" hidden="1">
      <c r="B415" s="32" t="s">
        <v>140</v>
      </c>
      <c r="C415" s="11" t="s">
        <v>34</v>
      </c>
      <c r="D415" s="11" t="s">
        <v>71</v>
      </c>
      <c r="E415" s="12" t="s">
        <v>60</v>
      </c>
      <c r="F415" s="12" t="s">
        <v>104</v>
      </c>
      <c r="G415" s="11">
        <v>600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f t="shared" si="59"/>
        <v>0</v>
      </c>
      <c r="N415" s="20"/>
      <c r="O415" s="20"/>
      <c r="P415" s="20"/>
    </row>
    <row r="416" spans="2:16" ht="105" hidden="1">
      <c r="B416" s="33" t="s">
        <v>309</v>
      </c>
      <c r="C416" s="11" t="s">
        <v>34</v>
      </c>
      <c r="D416" s="11" t="s">
        <v>71</v>
      </c>
      <c r="E416" s="12" t="s">
        <v>60</v>
      </c>
      <c r="F416" s="12" t="s">
        <v>310</v>
      </c>
      <c r="G416" s="11"/>
      <c r="H416" s="13">
        <f>H417</f>
        <v>0</v>
      </c>
      <c r="I416" s="13">
        <f>I417</f>
        <v>0</v>
      </c>
      <c r="J416" s="13">
        <f>J417</f>
        <v>0</v>
      </c>
      <c r="K416" s="13">
        <f>K417</f>
        <v>0</v>
      </c>
      <c r="L416" s="13">
        <f>L417</f>
        <v>0</v>
      </c>
      <c r="M416" s="13">
        <f t="shared" si="59"/>
        <v>0</v>
      </c>
      <c r="N416" s="20"/>
      <c r="O416" s="20"/>
      <c r="P416" s="20"/>
    </row>
    <row r="417" spans="2:16" ht="26.25" hidden="1">
      <c r="B417" s="32" t="s">
        <v>140</v>
      </c>
      <c r="C417" s="11" t="s">
        <v>34</v>
      </c>
      <c r="D417" s="11" t="s">
        <v>71</v>
      </c>
      <c r="E417" s="12" t="s">
        <v>60</v>
      </c>
      <c r="F417" s="12" t="s">
        <v>310</v>
      </c>
      <c r="G417" s="11" t="s">
        <v>254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f t="shared" si="59"/>
        <v>0</v>
      </c>
      <c r="N417" s="20"/>
      <c r="O417" s="20"/>
      <c r="P417" s="20"/>
    </row>
    <row r="418" spans="2:16" ht="105" hidden="1">
      <c r="B418" s="33" t="s">
        <v>183</v>
      </c>
      <c r="C418" s="11" t="s">
        <v>34</v>
      </c>
      <c r="D418" s="11" t="s">
        <v>71</v>
      </c>
      <c r="E418" s="12" t="s">
        <v>60</v>
      </c>
      <c r="F418" s="12" t="s">
        <v>105</v>
      </c>
      <c r="G418" s="11"/>
      <c r="H418" s="13">
        <f>H419</f>
        <v>0</v>
      </c>
      <c r="I418" s="13">
        <f>I419</f>
        <v>0</v>
      </c>
      <c r="J418" s="13">
        <f>J419</f>
        <v>0</v>
      </c>
      <c r="K418" s="13">
        <f>K419</f>
        <v>0</v>
      </c>
      <c r="L418" s="13">
        <f>L419</f>
        <v>0</v>
      </c>
      <c r="M418" s="13">
        <f t="shared" si="59"/>
        <v>0</v>
      </c>
      <c r="N418" s="20"/>
      <c r="O418" s="20"/>
      <c r="P418" s="20"/>
    </row>
    <row r="419" spans="2:16" ht="26.25" hidden="1">
      <c r="B419" s="32" t="s">
        <v>140</v>
      </c>
      <c r="C419" s="11" t="s">
        <v>34</v>
      </c>
      <c r="D419" s="11" t="s">
        <v>71</v>
      </c>
      <c r="E419" s="12" t="s">
        <v>60</v>
      </c>
      <c r="F419" s="12" t="s">
        <v>105</v>
      </c>
      <c r="G419" s="11">
        <v>600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f t="shared" si="59"/>
        <v>0</v>
      </c>
      <c r="N419" s="20"/>
      <c r="O419" s="20"/>
      <c r="P419" s="20"/>
    </row>
    <row r="420" spans="2:16" ht="26.25" hidden="1">
      <c r="B420" s="35" t="s">
        <v>311</v>
      </c>
      <c r="C420" s="11" t="s">
        <v>34</v>
      </c>
      <c r="D420" s="11" t="s">
        <v>71</v>
      </c>
      <c r="E420" s="12" t="s">
        <v>60</v>
      </c>
      <c r="F420" s="12" t="s">
        <v>316</v>
      </c>
      <c r="G420" s="11"/>
      <c r="H420" s="13">
        <f>H421</f>
        <v>0</v>
      </c>
      <c r="I420" s="13">
        <f>I421</f>
        <v>0</v>
      </c>
      <c r="J420" s="13">
        <f>J421</f>
        <v>0</v>
      </c>
      <c r="K420" s="13">
        <f>K421</f>
        <v>0</v>
      </c>
      <c r="L420" s="13">
        <f>L421</f>
        <v>0</v>
      </c>
      <c r="M420" s="13">
        <f t="shared" si="59"/>
        <v>0</v>
      </c>
      <c r="N420" s="20"/>
      <c r="O420" s="20"/>
      <c r="P420" s="20"/>
    </row>
    <row r="421" spans="2:16" ht="26.25" hidden="1">
      <c r="B421" s="32" t="s">
        <v>140</v>
      </c>
      <c r="C421" s="11" t="s">
        <v>34</v>
      </c>
      <c r="D421" s="11" t="s">
        <v>71</v>
      </c>
      <c r="E421" s="12" t="s">
        <v>60</v>
      </c>
      <c r="F421" s="12" t="s">
        <v>316</v>
      </c>
      <c r="G421" s="11" t="s">
        <v>254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f t="shared" si="59"/>
        <v>0</v>
      </c>
      <c r="N421" s="20"/>
      <c r="O421" s="20"/>
      <c r="P421" s="20"/>
    </row>
    <row r="422" spans="2:16" ht="39" hidden="1">
      <c r="B422" s="32" t="s">
        <v>188</v>
      </c>
      <c r="C422" s="11" t="s">
        <v>34</v>
      </c>
      <c r="D422" s="11" t="s">
        <v>71</v>
      </c>
      <c r="E422" s="12" t="s">
        <v>60</v>
      </c>
      <c r="F422" s="12" t="s">
        <v>117</v>
      </c>
      <c r="G422" s="11"/>
      <c r="H422" s="13">
        <f aca="true" t="shared" si="60" ref="H422:L423">H423</f>
        <v>0</v>
      </c>
      <c r="I422" s="13">
        <f t="shared" si="60"/>
        <v>0</v>
      </c>
      <c r="J422" s="13">
        <f t="shared" si="60"/>
        <v>0</v>
      </c>
      <c r="K422" s="13">
        <f t="shared" si="60"/>
        <v>0</v>
      </c>
      <c r="L422" s="13">
        <f t="shared" si="60"/>
        <v>0</v>
      </c>
      <c r="M422" s="13">
        <f t="shared" si="59"/>
        <v>0</v>
      </c>
      <c r="N422" s="20"/>
      <c r="O422" s="20"/>
      <c r="P422" s="20"/>
    </row>
    <row r="423" spans="2:16" ht="52.5" hidden="1">
      <c r="B423" s="32" t="s">
        <v>324</v>
      </c>
      <c r="C423" s="11" t="s">
        <v>34</v>
      </c>
      <c r="D423" s="1" t="s">
        <v>71</v>
      </c>
      <c r="E423" s="2" t="s">
        <v>60</v>
      </c>
      <c r="F423" s="12" t="s">
        <v>325</v>
      </c>
      <c r="G423" s="1"/>
      <c r="H423" s="3">
        <f t="shared" si="60"/>
        <v>0</v>
      </c>
      <c r="I423" s="3">
        <f t="shared" si="60"/>
        <v>0</v>
      </c>
      <c r="J423" s="3">
        <f t="shared" si="60"/>
        <v>0</v>
      </c>
      <c r="K423" s="3">
        <f t="shared" si="60"/>
        <v>0</v>
      </c>
      <c r="L423" s="3">
        <f t="shared" si="60"/>
        <v>0</v>
      </c>
      <c r="M423" s="13">
        <f t="shared" si="59"/>
        <v>0</v>
      </c>
      <c r="N423" s="20"/>
      <c r="O423" s="20"/>
      <c r="P423" s="20"/>
    </row>
    <row r="424" spans="2:16" ht="26.25" hidden="1">
      <c r="B424" s="32" t="s">
        <v>145</v>
      </c>
      <c r="C424" s="11" t="s">
        <v>34</v>
      </c>
      <c r="D424" s="1" t="s">
        <v>71</v>
      </c>
      <c r="E424" s="2" t="s">
        <v>60</v>
      </c>
      <c r="F424" s="12" t="s">
        <v>325</v>
      </c>
      <c r="G424" s="1" t="s">
        <v>270</v>
      </c>
      <c r="H424" s="3">
        <v>0</v>
      </c>
      <c r="I424" s="3">
        <v>0</v>
      </c>
      <c r="J424" s="3">
        <v>0</v>
      </c>
      <c r="K424" s="13">
        <v>0</v>
      </c>
      <c r="L424" s="13">
        <v>0</v>
      </c>
      <c r="M424" s="13">
        <f t="shared" si="59"/>
        <v>0</v>
      </c>
      <c r="N424" s="20"/>
      <c r="O424" s="20"/>
      <c r="P424" s="20"/>
    </row>
    <row r="425" spans="2:16" ht="26.25">
      <c r="B425" s="32" t="s">
        <v>428</v>
      </c>
      <c r="C425" s="11" t="s">
        <v>34</v>
      </c>
      <c r="D425" s="11" t="s">
        <v>71</v>
      </c>
      <c r="E425" s="12" t="s">
        <v>60</v>
      </c>
      <c r="F425" s="12" t="s">
        <v>346</v>
      </c>
      <c r="G425" s="11"/>
      <c r="H425" s="13">
        <f>H426</f>
        <v>99575123</v>
      </c>
      <c r="I425" s="13">
        <f>I426</f>
        <v>0</v>
      </c>
      <c r="J425" s="13">
        <f>J426</f>
        <v>99575123</v>
      </c>
      <c r="K425" s="13">
        <f>K426</f>
        <v>97130944</v>
      </c>
      <c r="L425" s="13">
        <f>L426</f>
        <v>0</v>
      </c>
      <c r="M425" s="13">
        <f t="shared" si="59"/>
        <v>97130944</v>
      </c>
      <c r="N425" s="20"/>
      <c r="O425" s="20"/>
      <c r="P425" s="20"/>
    </row>
    <row r="426" spans="2:16" ht="12.75">
      <c r="B426" s="32" t="s">
        <v>448</v>
      </c>
      <c r="C426" s="11" t="s">
        <v>34</v>
      </c>
      <c r="D426" s="11" t="s">
        <v>71</v>
      </c>
      <c r="E426" s="12" t="s">
        <v>60</v>
      </c>
      <c r="F426" s="12" t="s">
        <v>367</v>
      </c>
      <c r="G426" s="11"/>
      <c r="H426" s="13">
        <f>H427+H438+H440+H442+H444</f>
        <v>99575123</v>
      </c>
      <c r="I426" s="13">
        <f>I427+I438+I440+I442+I444</f>
        <v>0</v>
      </c>
      <c r="J426" s="13">
        <f>J427+J438+J440+J442+J444</f>
        <v>99575123</v>
      </c>
      <c r="K426" s="13">
        <f>K427+K438+K440+K442+K444</f>
        <v>97130944</v>
      </c>
      <c r="L426" s="13">
        <f>L427+L438+L440+L442+L444</f>
        <v>0</v>
      </c>
      <c r="M426" s="13">
        <f t="shared" si="59"/>
        <v>97130944</v>
      </c>
      <c r="N426" s="20"/>
      <c r="O426" s="20"/>
      <c r="P426" s="20"/>
    </row>
    <row r="427" spans="2:16" ht="26.25">
      <c r="B427" s="32" t="s">
        <v>449</v>
      </c>
      <c r="C427" s="11" t="s">
        <v>34</v>
      </c>
      <c r="D427" s="11" t="s">
        <v>71</v>
      </c>
      <c r="E427" s="12" t="s">
        <v>60</v>
      </c>
      <c r="F427" s="12" t="s">
        <v>368</v>
      </c>
      <c r="G427" s="11"/>
      <c r="H427" s="13">
        <f>H428+H430+H432+H434+H436</f>
        <v>99575123</v>
      </c>
      <c r="I427" s="13">
        <f>I428+I430+I432+I434+I436</f>
        <v>0</v>
      </c>
      <c r="J427" s="13">
        <f>J428+J430+J432+J434+J436</f>
        <v>99575123</v>
      </c>
      <c r="K427" s="13">
        <f>K428+K430+K432+K434+K436</f>
        <v>97130944</v>
      </c>
      <c r="L427" s="13">
        <f>L428+L430+L432+L434+L436</f>
        <v>0</v>
      </c>
      <c r="M427" s="13">
        <f t="shared" si="59"/>
        <v>97130944</v>
      </c>
      <c r="N427" s="20"/>
      <c r="O427" s="20"/>
      <c r="P427" s="20"/>
    </row>
    <row r="428" spans="2:16" ht="12.75">
      <c r="B428" s="32" t="s">
        <v>450</v>
      </c>
      <c r="C428" s="11" t="s">
        <v>34</v>
      </c>
      <c r="D428" s="11" t="s">
        <v>71</v>
      </c>
      <c r="E428" s="12" t="s">
        <v>60</v>
      </c>
      <c r="F428" s="12" t="s">
        <v>369</v>
      </c>
      <c r="G428" s="11"/>
      <c r="H428" s="13">
        <f>H429</f>
        <v>40727027</v>
      </c>
      <c r="I428" s="13">
        <f>I429</f>
        <v>0</v>
      </c>
      <c r="J428" s="13">
        <f>J429</f>
        <v>40727027</v>
      </c>
      <c r="K428" s="13">
        <f>K429</f>
        <v>40727027</v>
      </c>
      <c r="L428" s="13">
        <f>L429</f>
        <v>0</v>
      </c>
      <c r="M428" s="13">
        <f t="shared" si="59"/>
        <v>40727027</v>
      </c>
      <c r="N428" s="20"/>
      <c r="O428" s="20"/>
      <c r="P428" s="20"/>
    </row>
    <row r="429" spans="2:16" ht="26.25">
      <c r="B429" s="32" t="s">
        <v>140</v>
      </c>
      <c r="C429" s="11" t="s">
        <v>34</v>
      </c>
      <c r="D429" s="11" t="s">
        <v>71</v>
      </c>
      <c r="E429" s="12" t="s">
        <v>60</v>
      </c>
      <c r="F429" s="12" t="s">
        <v>369</v>
      </c>
      <c r="G429" s="11" t="s">
        <v>254</v>
      </c>
      <c r="H429" s="13">
        <v>40727027</v>
      </c>
      <c r="I429" s="13">
        <v>0</v>
      </c>
      <c r="J429" s="13">
        <f>H429+I429</f>
        <v>40727027</v>
      </c>
      <c r="K429" s="13">
        <v>40727027</v>
      </c>
      <c r="L429" s="13">
        <v>0</v>
      </c>
      <c r="M429" s="13">
        <f t="shared" si="59"/>
        <v>40727027</v>
      </c>
      <c r="N429" s="20"/>
      <c r="O429" s="20"/>
      <c r="P429" s="20"/>
    </row>
    <row r="430" spans="2:16" ht="78.75">
      <c r="B430" s="33" t="s">
        <v>451</v>
      </c>
      <c r="C430" s="11" t="s">
        <v>34</v>
      </c>
      <c r="D430" s="11" t="s">
        <v>71</v>
      </c>
      <c r="E430" s="12" t="s">
        <v>60</v>
      </c>
      <c r="F430" s="12" t="s">
        <v>370</v>
      </c>
      <c r="G430" s="11"/>
      <c r="H430" s="13">
        <f>H431</f>
        <v>58748096</v>
      </c>
      <c r="I430" s="13">
        <f>I431</f>
        <v>0</v>
      </c>
      <c r="J430" s="13">
        <f>J431</f>
        <v>58748096</v>
      </c>
      <c r="K430" s="13">
        <f>K431</f>
        <v>56303917</v>
      </c>
      <c r="L430" s="13">
        <f>L431</f>
        <v>0</v>
      </c>
      <c r="M430" s="13">
        <f t="shared" si="59"/>
        <v>56303917</v>
      </c>
      <c r="N430" s="20"/>
      <c r="O430" s="20"/>
      <c r="P430" s="20"/>
    </row>
    <row r="431" spans="2:16" ht="26.25">
      <c r="B431" s="32" t="s">
        <v>140</v>
      </c>
      <c r="C431" s="11" t="s">
        <v>34</v>
      </c>
      <c r="D431" s="11" t="s">
        <v>71</v>
      </c>
      <c r="E431" s="12" t="s">
        <v>60</v>
      </c>
      <c r="F431" s="12" t="s">
        <v>370</v>
      </c>
      <c r="G431" s="11" t="s">
        <v>254</v>
      </c>
      <c r="H431" s="13">
        <v>58748096</v>
      </c>
      <c r="I431" s="13">
        <v>0</v>
      </c>
      <c r="J431" s="13">
        <f>H431+I431</f>
        <v>58748096</v>
      </c>
      <c r="K431" s="13">
        <v>56303917</v>
      </c>
      <c r="L431" s="13">
        <v>0</v>
      </c>
      <c r="M431" s="13">
        <f t="shared" si="59"/>
        <v>56303917</v>
      </c>
      <c r="N431" s="20"/>
      <c r="O431" s="20"/>
      <c r="P431" s="20"/>
    </row>
    <row r="432" spans="2:16" ht="84" hidden="1">
      <c r="B432" s="23" t="s">
        <v>309</v>
      </c>
      <c r="C432" s="11" t="s">
        <v>34</v>
      </c>
      <c r="D432" s="11" t="s">
        <v>71</v>
      </c>
      <c r="E432" s="12" t="s">
        <v>60</v>
      </c>
      <c r="F432" s="12" t="s">
        <v>371</v>
      </c>
      <c r="G432" s="11"/>
      <c r="H432" s="13">
        <f>H433</f>
        <v>0</v>
      </c>
      <c r="I432" s="13">
        <f>I433</f>
        <v>0</v>
      </c>
      <c r="J432" s="13">
        <f>J433</f>
        <v>0</v>
      </c>
      <c r="K432" s="13">
        <f>K433</f>
        <v>0</v>
      </c>
      <c r="L432" s="13">
        <f>L433</f>
        <v>0</v>
      </c>
      <c r="M432" s="13">
        <f t="shared" si="59"/>
        <v>0</v>
      </c>
      <c r="N432" s="20"/>
      <c r="O432" s="20"/>
      <c r="P432" s="20"/>
    </row>
    <row r="433" spans="2:16" ht="24" hidden="1">
      <c r="B433" s="22" t="s">
        <v>140</v>
      </c>
      <c r="C433" s="11" t="s">
        <v>34</v>
      </c>
      <c r="D433" s="11" t="s">
        <v>71</v>
      </c>
      <c r="E433" s="12" t="s">
        <v>60</v>
      </c>
      <c r="F433" s="12" t="s">
        <v>371</v>
      </c>
      <c r="G433" s="11" t="s">
        <v>254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f t="shared" si="59"/>
        <v>0</v>
      </c>
      <c r="N433" s="26"/>
      <c r="O433" s="26"/>
      <c r="P433" s="26"/>
    </row>
    <row r="434" spans="2:16" ht="24">
      <c r="B434" s="22" t="s">
        <v>311</v>
      </c>
      <c r="C434" s="11" t="s">
        <v>34</v>
      </c>
      <c r="D434" s="11" t="s">
        <v>71</v>
      </c>
      <c r="E434" s="12" t="s">
        <v>60</v>
      </c>
      <c r="F434" s="12" t="s">
        <v>372</v>
      </c>
      <c r="G434" s="11"/>
      <c r="H434" s="13">
        <f>H435</f>
        <v>100000</v>
      </c>
      <c r="I434" s="13">
        <f>I435</f>
        <v>0</v>
      </c>
      <c r="J434" s="13">
        <f>J435</f>
        <v>100000</v>
      </c>
      <c r="K434" s="13">
        <f>K435</f>
        <v>100000</v>
      </c>
      <c r="L434" s="13">
        <f>L435</f>
        <v>0</v>
      </c>
      <c r="M434" s="13">
        <f t="shared" si="59"/>
        <v>100000</v>
      </c>
      <c r="N434" s="20"/>
      <c r="O434" s="20"/>
      <c r="P434" s="20"/>
    </row>
    <row r="435" spans="2:16" ht="26.25">
      <c r="B435" s="32" t="s">
        <v>140</v>
      </c>
      <c r="C435" s="11" t="s">
        <v>34</v>
      </c>
      <c r="D435" s="11" t="s">
        <v>71</v>
      </c>
      <c r="E435" s="12" t="s">
        <v>60</v>
      </c>
      <c r="F435" s="12" t="s">
        <v>372</v>
      </c>
      <c r="G435" s="11" t="s">
        <v>254</v>
      </c>
      <c r="H435" s="13">
        <v>100000</v>
      </c>
      <c r="I435" s="13">
        <v>0</v>
      </c>
      <c r="J435" s="13">
        <f>H435+I435</f>
        <v>100000</v>
      </c>
      <c r="K435" s="13">
        <v>100000</v>
      </c>
      <c r="L435" s="13">
        <v>0</v>
      </c>
      <c r="M435" s="13">
        <f t="shared" si="59"/>
        <v>100000</v>
      </c>
      <c r="N435" s="20"/>
      <c r="O435" s="20"/>
      <c r="P435" s="20"/>
    </row>
    <row r="436" spans="2:16" ht="24" hidden="1">
      <c r="B436" s="22" t="s">
        <v>564</v>
      </c>
      <c r="C436" s="11" t="s">
        <v>34</v>
      </c>
      <c r="D436" s="11" t="s">
        <v>71</v>
      </c>
      <c r="E436" s="12" t="s">
        <v>60</v>
      </c>
      <c r="F436" s="12" t="s">
        <v>505</v>
      </c>
      <c r="G436" s="11"/>
      <c r="H436" s="13">
        <f>H437</f>
        <v>0</v>
      </c>
      <c r="I436" s="13">
        <f>I437</f>
        <v>0</v>
      </c>
      <c r="J436" s="13">
        <f>J437</f>
        <v>0</v>
      </c>
      <c r="K436" s="13">
        <f>K437</f>
        <v>0</v>
      </c>
      <c r="L436" s="13">
        <f>L437</f>
        <v>0</v>
      </c>
      <c r="M436" s="13">
        <f t="shared" si="59"/>
        <v>0</v>
      </c>
      <c r="N436" s="20"/>
      <c r="O436" s="20"/>
      <c r="P436" s="20"/>
    </row>
    <row r="437" spans="2:16" ht="24" hidden="1">
      <c r="B437" s="22" t="s">
        <v>140</v>
      </c>
      <c r="C437" s="11" t="s">
        <v>34</v>
      </c>
      <c r="D437" s="11" t="s">
        <v>71</v>
      </c>
      <c r="E437" s="12" t="s">
        <v>60</v>
      </c>
      <c r="F437" s="12" t="s">
        <v>505</v>
      </c>
      <c r="G437" s="11" t="s">
        <v>254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f t="shared" si="59"/>
        <v>0</v>
      </c>
      <c r="N437" s="20"/>
      <c r="O437" s="20"/>
      <c r="P437" s="20"/>
    </row>
    <row r="438" spans="2:16" ht="27" customHeight="1" hidden="1">
      <c r="B438" s="23" t="s">
        <v>664</v>
      </c>
      <c r="C438" s="11" t="s">
        <v>34</v>
      </c>
      <c r="D438" s="11" t="s">
        <v>71</v>
      </c>
      <c r="E438" s="12" t="s">
        <v>60</v>
      </c>
      <c r="F438" s="12" t="s">
        <v>704</v>
      </c>
      <c r="G438" s="11"/>
      <c r="H438" s="13">
        <f>H439</f>
        <v>0</v>
      </c>
      <c r="I438" s="13">
        <f>I439</f>
        <v>0</v>
      </c>
      <c r="J438" s="13">
        <f>J439</f>
        <v>0</v>
      </c>
      <c r="K438" s="13">
        <f>K439</f>
        <v>0</v>
      </c>
      <c r="L438" s="13">
        <f>L439</f>
        <v>0</v>
      </c>
      <c r="M438" s="13">
        <f t="shared" si="59"/>
        <v>0</v>
      </c>
      <c r="N438" s="20"/>
      <c r="O438" s="20"/>
      <c r="P438" s="20"/>
    </row>
    <row r="439" spans="2:16" ht="24" hidden="1">
      <c r="B439" s="22" t="s">
        <v>145</v>
      </c>
      <c r="C439" s="11" t="s">
        <v>34</v>
      </c>
      <c r="D439" s="11" t="s">
        <v>71</v>
      </c>
      <c r="E439" s="12" t="s">
        <v>60</v>
      </c>
      <c r="F439" s="12" t="s">
        <v>704</v>
      </c>
      <c r="G439" s="11" t="s">
        <v>270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f t="shared" si="59"/>
        <v>0</v>
      </c>
      <c r="N439" s="20"/>
      <c r="O439" s="20"/>
      <c r="P439" s="20"/>
    </row>
    <row r="440" spans="2:16" ht="63.75" customHeight="1" hidden="1">
      <c r="B440" s="23" t="s">
        <v>567</v>
      </c>
      <c r="C440" s="11" t="s">
        <v>34</v>
      </c>
      <c r="D440" s="11" t="s">
        <v>71</v>
      </c>
      <c r="E440" s="12" t="s">
        <v>60</v>
      </c>
      <c r="F440" s="12" t="s">
        <v>507</v>
      </c>
      <c r="G440" s="11"/>
      <c r="H440" s="13">
        <f>H441</f>
        <v>0</v>
      </c>
      <c r="I440" s="13">
        <f>I441</f>
        <v>0</v>
      </c>
      <c r="J440" s="13">
        <f>J441</f>
        <v>0</v>
      </c>
      <c r="K440" s="13">
        <f>K441</f>
        <v>0</v>
      </c>
      <c r="L440" s="13">
        <f>L441</f>
        <v>0</v>
      </c>
      <c r="M440" s="13">
        <f t="shared" si="59"/>
        <v>0</v>
      </c>
      <c r="N440" s="20"/>
      <c r="O440" s="20"/>
      <c r="P440" s="20"/>
    </row>
    <row r="441" spans="2:16" ht="24" hidden="1">
      <c r="B441" s="22" t="s">
        <v>145</v>
      </c>
      <c r="C441" s="11" t="s">
        <v>34</v>
      </c>
      <c r="D441" s="11" t="s">
        <v>71</v>
      </c>
      <c r="E441" s="12" t="s">
        <v>60</v>
      </c>
      <c r="F441" s="12" t="s">
        <v>507</v>
      </c>
      <c r="G441" s="11" t="s">
        <v>270</v>
      </c>
      <c r="H441" s="13"/>
      <c r="I441" s="13"/>
      <c r="J441" s="13"/>
      <c r="K441" s="13">
        <v>0</v>
      </c>
      <c r="L441" s="13">
        <v>0</v>
      </c>
      <c r="M441" s="13">
        <f t="shared" si="59"/>
        <v>0</v>
      </c>
      <c r="N441" s="20"/>
      <c r="O441" s="20"/>
      <c r="P441" s="20"/>
    </row>
    <row r="442" spans="2:16" ht="24" hidden="1">
      <c r="B442" s="22" t="s">
        <v>545</v>
      </c>
      <c r="C442" s="11" t="s">
        <v>34</v>
      </c>
      <c r="D442" s="11" t="s">
        <v>71</v>
      </c>
      <c r="E442" s="12" t="s">
        <v>60</v>
      </c>
      <c r="F442" s="12" t="s">
        <v>508</v>
      </c>
      <c r="G442" s="11"/>
      <c r="H442" s="13">
        <f>H443</f>
        <v>0</v>
      </c>
      <c r="I442" s="13">
        <f>I443</f>
        <v>0</v>
      </c>
      <c r="J442" s="13">
        <f>J443</f>
        <v>0</v>
      </c>
      <c r="K442" s="13">
        <f>K443</f>
        <v>0</v>
      </c>
      <c r="L442" s="13">
        <f>L443</f>
        <v>0</v>
      </c>
      <c r="M442" s="13">
        <f t="shared" si="59"/>
        <v>0</v>
      </c>
      <c r="N442" s="20"/>
      <c r="O442" s="20"/>
      <c r="P442" s="20"/>
    </row>
    <row r="443" spans="2:16" ht="24" hidden="1">
      <c r="B443" s="22" t="s">
        <v>140</v>
      </c>
      <c r="C443" s="11" t="s">
        <v>34</v>
      </c>
      <c r="D443" s="11" t="s">
        <v>71</v>
      </c>
      <c r="E443" s="12" t="s">
        <v>60</v>
      </c>
      <c r="F443" s="12" t="s">
        <v>508</v>
      </c>
      <c r="G443" s="11" t="s">
        <v>254</v>
      </c>
      <c r="H443" s="13"/>
      <c r="I443" s="13"/>
      <c r="J443" s="13"/>
      <c r="K443" s="13">
        <v>0</v>
      </c>
      <c r="L443" s="13">
        <v>0</v>
      </c>
      <c r="M443" s="13">
        <f t="shared" si="59"/>
        <v>0</v>
      </c>
      <c r="N443" s="20"/>
      <c r="O443" s="20"/>
      <c r="P443" s="20"/>
    </row>
    <row r="444" spans="2:16" ht="39" hidden="1">
      <c r="B444" s="33" t="s">
        <v>544</v>
      </c>
      <c r="C444" s="11" t="s">
        <v>34</v>
      </c>
      <c r="D444" s="11" t="s">
        <v>71</v>
      </c>
      <c r="E444" s="12" t="s">
        <v>60</v>
      </c>
      <c r="F444" s="12" t="s">
        <v>509</v>
      </c>
      <c r="G444" s="11"/>
      <c r="H444" s="13">
        <f aca="true" t="shared" si="61" ref="H444:L445">H445</f>
        <v>0</v>
      </c>
      <c r="I444" s="13">
        <f t="shared" si="61"/>
        <v>0</v>
      </c>
      <c r="J444" s="13">
        <f t="shared" si="61"/>
        <v>0</v>
      </c>
      <c r="K444" s="13">
        <f t="shared" si="61"/>
        <v>0</v>
      </c>
      <c r="L444" s="13">
        <f t="shared" si="61"/>
        <v>0</v>
      </c>
      <c r="M444" s="13">
        <f t="shared" si="59"/>
        <v>0</v>
      </c>
      <c r="N444" s="20"/>
      <c r="O444" s="20"/>
      <c r="P444" s="20"/>
    </row>
    <row r="445" spans="2:16" ht="12.75" hidden="1">
      <c r="B445" s="33" t="s">
        <v>771</v>
      </c>
      <c r="C445" s="11" t="s">
        <v>34</v>
      </c>
      <c r="D445" s="11" t="s">
        <v>71</v>
      </c>
      <c r="E445" s="12" t="s">
        <v>60</v>
      </c>
      <c r="F445" s="12" t="s">
        <v>772</v>
      </c>
      <c r="G445" s="11"/>
      <c r="H445" s="13">
        <f>H446+H447</f>
        <v>0</v>
      </c>
      <c r="I445" s="13">
        <f>I446+I447</f>
        <v>0</v>
      </c>
      <c r="J445" s="13">
        <f>J446+J447</f>
        <v>0</v>
      </c>
      <c r="K445" s="13">
        <f>K446+K447</f>
        <v>0</v>
      </c>
      <c r="L445" s="13">
        <f t="shared" si="61"/>
        <v>0</v>
      </c>
      <c r="M445" s="13">
        <f t="shared" si="59"/>
        <v>0</v>
      </c>
      <c r="N445" s="20"/>
      <c r="O445" s="20"/>
      <c r="P445" s="20"/>
    </row>
    <row r="446" spans="2:16" ht="26.25" hidden="1">
      <c r="B446" s="33" t="s">
        <v>145</v>
      </c>
      <c r="C446" s="11" t="s">
        <v>34</v>
      </c>
      <c r="D446" s="11" t="s">
        <v>71</v>
      </c>
      <c r="E446" s="12" t="s">
        <v>60</v>
      </c>
      <c r="F446" s="12" t="s">
        <v>772</v>
      </c>
      <c r="G446" s="11" t="s">
        <v>270</v>
      </c>
      <c r="H446" s="13">
        <v>0</v>
      </c>
      <c r="I446" s="13"/>
      <c r="J446" s="13">
        <f>H446+I446</f>
        <v>0</v>
      </c>
      <c r="K446" s="13">
        <v>0</v>
      </c>
      <c r="L446" s="13">
        <v>0</v>
      </c>
      <c r="M446" s="13">
        <f t="shared" si="59"/>
        <v>0</v>
      </c>
      <c r="N446" s="20"/>
      <c r="O446" s="20"/>
      <c r="P446" s="20"/>
    </row>
    <row r="447" spans="2:16" ht="39" hidden="1">
      <c r="B447" s="33" t="s">
        <v>884</v>
      </c>
      <c r="C447" s="11" t="s">
        <v>34</v>
      </c>
      <c r="D447" s="11" t="s">
        <v>71</v>
      </c>
      <c r="E447" s="12" t="s">
        <v>60</v>
      </c>
      <c r="F447" s="12" t="s">
        <v>883</v>
      </c>
      <c r="G447" s="11"/>
      <c r="H447" s="13">
        <f>H448</f>
        <v>0</v>
      </c>
      <c r="I447" s="13">
        <f>I448</f>
        <v>0</v>
      </c>
      <c r="J447" s="13">
        <f>J448</f>
        <v>0</v>
      </c>
      <c r="K447" s="13">
        <f>K448</f>
        <v>0</v>
      </c>
      <c r="L447" s="13">
        <f>L448</f>
        <v>0</v>
      </c>
      <c r="M447" s="13">
        <f t="shared" si="59"/>
        <v>0</v>
      </c>
      <c r="N447" s="20"/>
      <c r="O447" s="20"/>
      <c r="P447" s="20"/>
    </row>
    <row r="448" spans="2:16" ht="26.25" hidden="1">
      <c r="B448" s="33" t="s">
        <v>145</v>
      </c>
      <c r="C448" s="11" t="s">
        <v>34</v>
      </c>
      <c r="D448" s="11" t="s">
        <v>71</v>
      </c>
      <c r="E448" s="12" t="s">
        <v>60</v>
      </c>
      <c r="F448" s="12" t="s">
        <v>883</v>
      </c>
      <c r="G448" s="11" t="s">
        <v>270</v>
      </c>
      <c r="H448" s="13">
        <v>0</v>
      </c>
      <c r="I448" s="13">
        <v>0</v>
      </c>
      <c r="J448" s="13">
        <f>H448+I448</f>
        <v>0</v>
      </c>
      <c r="K448" s="13">
        <v>0</v>
      </c>
      <c r="L448" s="13">
        <v>0</v>
      </c>
      <c r="M448" s="13">
        <f t="shared" si="59"/>
        <v>0</v>
      </c>
      <c r="N448" s="20"/>
      <c r="O448" s="20"/>
      <c r="P448" s="20"/>
    </row>
    <row r="449" spans="2:16" ht="12.75">
      <c r="B449" s="32" t="s">
        <v>30</v>
      </c>
      <c r="C449" s="11" t="s">
        <v>34</v>
      </c>
      <c r="D449" s="11" t="s">
        <v>71</v>
      </c>
      <c r="E449" s="12" t="s">
        <v>61</v>
      </c>
      <c r="F449" s="12"/>
      <c r="G449" s="11"/>
      <c r="H449" s="13">
        <f>H450+H461</f>
        <v>264535150.21</v>
      </c>
      <c r="I449" s="13">
        <f>I450+I461</f>
        <v>0</v>
      </c>
      <c r="J449" s="13">
        <f>J450+J461</f>
        <v>264535150.21</v>
      </c>
      <c r="K449" s="13">
        <f>K450+K461</f>
        <v>140646519.71999997</v>
      </c>
      <c r="L449" s="13">
        <f>L450+L461</f>
        <v>3300000</v>
      </c>
      <c r="M449" s="13">
        <f t="shared" si="59"/>
        <v>143946519.71999997</v>
      </c>
      <c r="N449" s="20"/>
      <c r="O449" s="20"/>
      <c r="P449" s="20"/>
    </row>
    <row r="450" spans="2:16" ht="12.75" hidden="1">
      <c r="B450" s="32" t="s">
        <v>289</v>
      </c>
      <c r="C450" s="11" t="s">
        <v>34</v>
      </c>
      <c r="D450" s="11" t="s">
        <v>71</v>
      </c>
      <c r="E450" s="12" t="s">
        <v>61</v>
      </c>
      <c r="F450" s="12" t="s">
        <v>132</v>
      </c>
      <c r="G450" s="11"/>
      <c r="H450" s="13">
        <f>H451+H455+H457+H459+H453</f>
        <v>0</v>
      </c>
      <c r="I450" s="13">
        <f>I451+I455+I457+I459+I453</f>
        <v>0</v>
      </c>
      <c r="J450" s="13">
        <f>J451+J455+J457+J459+J453</f>
        <v>0</v>
      </c>
      <c r="K450" s="13">
        <f>K451+K455+K457+K459+K453</f>
        <v>0</v>
      </c>
      <c r="L450" s="13">
        <f>L451+L455+L457+L459+L453</f>
        <v>0</v>
      </c>
      <c r="M450" s="13">
        <f t="shared" si="59"/>
        <v>0</v>
      </c>
      <c r="N450" s="20"/>
      <c r="O450" s="20"/>
      <c r="P450" s="20"/>
    </row>
    <row r="451" spans="2:16" ht="26.25" hidden="1">
      <c r="B451" s="32" t="s">
        <v>187</v>
      </c>
      <c r="C451" s="11" t="s">
        <v>34</v>
      </c>
      <c r="D451" s="11" t="s">
        <v>71</v>
      </c>
      <c r="E451" s="12" t="s">
        <v>61</v>
      </c>
      <c r="F451" s="12" t="s">
        <v>155</v>
      </c>
      <c r="G451" s="11"/>
      <c r="H451" s="13">
        <f>H452</f>
        <v>0</v>
      </c>
      <c r="I451" s="13">
        <f>I452</f>
        <v>0</v>
      </c>
      <c r="J451" s="13">
        <f>J452</f>
        <v>0</v>
      </c>
      <c r="K451" s="13">
        <f>K452</f>
        <v>0</v>
      </c>
      <c r="L451" s="13">
        <f>L452</f>
        <v>0</v>
      </c>
      <c r="M451" s="13">
        <f t="shared" si="59"/>
        <v>0</v>
      </c>
      <c r="N451" s="20"/>
      <c r="O451" s="20"/>
      <c r="P451" s="20"/>
    </row>
    <row r="452" spans="2:16" ht="26.25" hidden="1">
      <c r="B452" s="32" t="s">
        <v>140</v>
      </c>
      <c r="C452" s="11" t="s">
        <v>34</v>
      </c>
      <c r="D452" s="11" t="s">
        <v>71</v>
      </c>
      <c r="E452" s="12" t="s">
        <v>61</v>
      </c>
      <c r="F452" s="12" t="s">
        <v>155</v>
      </c>
      <c r="G452" s="11">
        <v>600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f t="shared" si="59"/>
        <v>0</v>
      </c>
      <c r="N452" s="20"/>
      <c r="O452" s="20"/>
      <c r="P452" s="20"/>
    </row>
    <row r="453" spans="2:16" ht="26.25" hidden="1">
      <c r="B453" s="32" t="s">
        <v>318</v>
      </c>
      <c r="C453" s="11" t="s">
        <v>34</v>
      </c>
      <c r="D453" s="11" t="s">
        <v>71</v>
      </c>
      <c r="E453" s="12" t="s">
        <v>61</v>
      </c>
      <c r="F453" s="12" t="s">
        <v>317</v>
      </c>
      <c r="G453" s="11"/>
      <c r="H453" s="13">
        <f>H454</f>
        <v>0</v>
      </c>
      <c r="I453" s="13">
        <f>I454</f>
        <v>0</v>
      </c>
      <c r="J453" s="13">
        <f>J454</f>
        <v>0</v>
      </c>
      <c r="K453" s="13">
        <f>K454</f>
        <v>0</v>
      </c>
      <c r="L453" s="13">
        <f>L454</f>
        <v>0</v>
      </c>
      <c r="M453" s="13">
        <f t="shared" si="59"/>
        <v>0</v>
      </c>
      <c r="N453" s="20"/>
      <c r="O453" s="20"/>
      <c r="P453" s="20"/>
    </row>
    <row r="454" spans="2:16" ht="26.25" hidden="1">
      <c r="B454" s="32" t="s">
        <v>140</v>
      </c>
      <c r="C454" s="11" t="s">
        <v>34</v>
      </c>
      <c r="D454" s="11" t="s">
        <v>71</v>
      </c>
      <c r="E454" s="12" t="s">
        <v>61</v>
      </c>
      <c r="F454" s="12" t="s">
        <v>317</v>
      </c>
      <c r="G454" s="11" t="s">
        <v>254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f t="shared" si="59"/>
        <v>0</v>
      </c>
      <c r="N454" s="20"/>
      <c r="O454" s="20"/>
      <c r="P454" s="20"/>
    </row>
    <row r="455" spans="2:16" ht="105" hidden="1">
      <c r="B455" s="33" t="s">
        <v>183</v>
      </c>
      <c r="C455" s="11" t="s">
        <v>34</v>
      </c>
      <c r="D455" s="11" t="s">
        <v>71</v>
      </c>
      <c r="E455" s="12" t="s">
        <v>61</v>
      </c>
      <c r="F455" s="12" t="s">
        <v>156</v>
      </c>
      <c r="G455" s="11"/>
      <c r="H455" s="13">
        <f>H456</f>
        <v>0</v>
      </c>
      <c r="I455" s="13">
        <f>I456</f>
        <v>0</v>
      </c>
      <c r="J455" s="13">
        <f>J456</f>
        <v>0</v>
      </c>
      <c r="K455" s="13">
        <f>K456</f>
        <v>0</v>
      </c>
      <c r="L455" s="13">
        <f>L456</f>
        <v>0</v>
      </c>
      <c r="M455" s="13">
        <f t="shared" si="59"/>
        <v>0</v>
      </c>
      <c r="N455" s="20"/>
      <c r="O455" s="20"/>
      <c r="P455" s="20"/>
    </row>
    <row r="456" spans="2:16" ht="26.25" hidden="1">
      <c r="B456" s="32" t="s">
        <v>140</v>
      </c>
      <c r="C456" s="11" t="s">
        <v>34</v>
      </c>
      <c r="D456" s="11" t="s">
        <v>71</v>
      </c>
      <c r="E456" s="12" t="s">
        <v>61</v>
      </c>
      <c r="F456" s="12" t="s">
        <v>156</v>
      </c>
      <c r="G456" s="11">
        <v>600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f t="shared" si="59"/>
        <v>0</v>
      </c>
      <c r="N456" s="20"/>
      <c r="O456" s="20"/>
      <c r="P456" s="20"/>
    </row>
    <row r="457" spans="2:16" ht="39" hidden="1">
      <c r="B457" s="32" t="s">
        <v>185</v>
      </c>
      <c r="C457" s="11" t="s">
        <v>34</v>
      </c>
      <c r="D457" s="11" t="s">
        <v>71</v>
      </c>
      <c r="E457" s="12" t="s">
        <v>61</v>
      </c>
      <c r="F457" s="12" t="s">
        <v>157</v>
      </c>
      <c r="G457" s="11"/>
      <c r="H457" s="13">
        <f>H458</f>
        <v>0</v>
      </c>
      <c r="I457" s="13">
        <f>I458</f>
        <v>0</v>
      </c>
      <c r="J457" s="13">
        <f>J458</f>
        <v>0</v>
      </c>
      <c r="K457" s="13">
        <f>K458</f>
        <v>0</v>
      </c>
      <c r="L457" s="13">
        <f>L458</f>
        <v>0</v>
      </c>
      <c r="M457" s="13">
        <f t="shared" si="59"/>
        <v>0</v>
      </c>
      <c r="N457" s="20"/>
      <c r="O457" s="20"/>
      <c r="P457" s="20"/>
    </row>
    <row r="458" spans="2:16" ht="26.25" hidden="1">
      <c r="B458" s="32" t="s">
        <v>140</v>
      </c>
      <c r="C458" s="11" t="s">
        <v>34</v>
      </c>
      <c r="D458" s="11" t="s">
        <v>71</v>
      </c>
      <c r="E458" s="12" t="s">
        <v>61</v>
      </c>
      <c r="F458" s="12" t="s">
        <v>157</v>
      </c>
      <c r="G458" s="11">
        <v>600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f t="shared" si="59"/>
        <v>0</v>
      </c>
      <c r="N458" s="20"/>
      <c r="O458" s="20"/>
      <c r="P458" s="20"/>
    </row>
    <row r="459" spans="2:16" ht="26.25" hidden="1">
      <c r="B459" s="32" t="s">
        <v>312</v>
      </c>
      <c r="C459" s="11" t="s">
        <v>34</v>
      </c>
      <c r="D459" s="11" t="s">
        <v>71</v>
      </c>
      <c r="E459" s="12" t="s">
        <v>61</v>
      </c>
      <c r="F459" s="12" t="s">
        <v>107</v>
      </c>
      <c r="G459" s="11"/>
      <c r="H459" s="13">
        <f>H460</f>
        <v>0</v>
      </c>
      <c r="I459" s="13">
        <f>I460</f>
        <v>0</v>
      </c>
      <c r="J459" s="13">
        <f>J460</f>
        <v>0</v>
      </c>
      <c r="K459" s="13">
        <f>K460</f>
        <v>0</v>
      </c>
      <c r="L459" s="13">
        <f>L460</f>
        <v>0</v>
      </c>
      <c r="M459" s="13">
        <f t="shared" si="59"/>
        <v>0</v>
      </c>
      <c r="N459" s="20"/>
      <c r="O459" s="20"/>
      <c r="P459" s="20"/>
    </row>
    <row r="460" spans="2:16" ht="26.25" hidden="1">
      <c r="B460" s="32" t="s">
        <v>140</v>
      </c>
      <c r="C460" s="11" t="s">
        <v>34</v>
      </c>
      <c r="D460" s="11" t="s">
        <v>71</v>
      </c>
      <c r="E460" s="12" t="s">
        <v>61</v>
      </c>
      <c r="F460" s="12" t="s">
        <v>107</v>
      </c>
      <c r="G460" s="11">
        <v>600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f t="shared" si="59"/>
        <v>0</v>
      </c>
      <c r="N460" s="20"/>
      <c r="O460" s="20"/>
      <c r="P460" s="20"/>
    </row>
    <row r="461" spans="2:16" ht="26.25">
      <c r="B461" s="32" t="s">
        <v>428</v>
      </c>
      <c r="C461" s="11" t="s">
        <v>34</v>
      </c>
      <c r="D461" s="11" t="s">
        <v>71</v>
      </c>
      <c r="E461" s="12" t="s">
        <v>61</v>
      </c>
      <c r="F461" s="12" t="s">
        <v>346</v>
      </c>
      <c r="G461" s="11"/>
      <c r="H461" s="13">
        <f>H462</f>
        <v>264535150.21</v>
      </c>
      <c r="I461" s="13">
        <f>I462</f>
        <v>0</v>
      </c>
      <c r="J461" s="13">
        <f>J462</f>
        <v>264535150.21</v>
      </c>
      <c r="K461" s="13">
        <f>K462</f>
        <v>140646519.71999997</v>
      </c>
      <c r="L461" s="13">
        <f>L462</f>
        <v>3300000</v>
      </c>
      <c r="M461" s="13">
        <f t="shared" si="59"/>
        <v>143946519.71999997</v>
      </c>
      <c r="N461" s="20"/>
      <c r="O461" s="20"/>
      <c r="P461" s="20"/>
    </row>
    <row r="462" spans="2:16" ht="12.75">
      <c r="B462" s="32" t="s">
        <v>429</v>
      </c>
      <c r="C462" s="11" t="s">
        <v>34</v>
      </c>
      <c r="D462" s="11" t="s">
        <v>71</v>
      </c>
      <c r="E462" s="12" t="s">
        <v>61</v>
      </c>
      <c r="F462" s="12" t="s">
        <v>341</v>
      </c>
      <c r="G462" s="11"/>
      <c r="H462" s="13">
        <f>H463+H486</f>
        <v>264535150.21</v>
      </c>
      <c r="I462" s="13">
        <f>I463+I486</f>
        <v>0</v>
      </c>
      <c r="J462" s="13">
        <f>J463+J486</f>
        <v>264535150.21</v>
      </c>
      <c r="K462" s="13">
        <f>K463+K486</f>
        <v>140646519.71999997</v>
      </c>
      <c r="L462" s="13">
        <f>L463+L486</f>
        <v>3300000</v>
      </c>
      <c r="M462" s="13">
        <f t="shared" si="59"/>
        <v>143946519.71999997</v>
      </c>
      <c r="N462" s="20"/>
      <c r="O462" s="20"/>
      <c r="P462" s="20"/>
    </row>
    <row r="463" spans="2:16" ht="26.25">
      <c r="B463" s="32" t="s">
        <v>452</v>
      </c>
      <c r="C463" s="11" t="s">
        <v>34</v>
      </c>
      <c r="D463" s="11" t="s">
        <v>71</v>
      </c>
      <c r="E463" s="12" t="s">
        <v>61</v>
      </c>
      <c r="F463" s="12" t="s">
        <v>373</v>
      </c>
      <c r="G463" s="11"/>
      <c r="H463" s="13">
        <f>H464+H466+H468+H478+H480+H484+H482+H472+H476+H474+H470</f>
        <v>260207008.31</v>
      </c>
      <c r="I463" s="13">
        <f>I464+I466+I468+I478+I480+I484+I482+I472+I476+I474+I470</f>
        <v>0</v>
      </c>
      <c r="J463" s="13">
        <f>J464+J466+J468+J478+J480+J484+J482+J472+J476+J474+J470</f>
        <v>260207008.31</v>
      </c>
      <c r="K463" s="13">
        <f>K464+K466+K468+K478+K480+K484+K482+K472+K476+K474+K470</f>
        <v>117377045.10999998</v>
      </c>
      <c r="L463" s="13">
        <f>L464+L466+L468+L478+L480+L484+L482+L472+L476+L474+L470</f>
        <v>0</v>
      </c>
      <c r="M463" s="13">
        <f t="shared" si="59"/>
        <v>117377045.10999998</v>
      </c>
      <c r="N463" s="20"/>
      <c r="O463" s="20"/>
      <c r="P463" s="20"/>
    </row>
    <row r="464" spans="2:16" ht="26.25">
      <c r="B464" s="32" t="s">
        <v>453</v>
      </c>
      <c r="C464" s="11" t="s">
        <v>34</v>
      </c>
      <c r="D464" s="11" t="s">
        <v>71</v>
      </c>
      <c r="E464" s="12" t="s">
        <v>61</v>
      </c>
      <c r="F464" s="12" t="s">
        <v>374</v>
      </c>
      <c r="G464" s="11"/>
      <c r="H464" s="13">
        <f>H465</f>
        <v>67497749.22</v>
      </c>
      <c r="I464" s="13">
        <f>I465</f>
        <v>0</v>
      </c>
      <c r="J464" s="13">
        <f>J465</f>
        <v>67497749.22</v>
      </c>
      <c r="K464" s="13">
        <f>K465</f>
        <v>63335500.41</v>
      </c>
      <c r="L464" s="13">
        <f>L465</f>
        <v>0</v>
      </c>
      <c r="M464" s="13">
        <f t="shared" si="59"/>
        <v>63335500.41</v>
      </c>
      <c r="N464" s="20"/>
      <c r="O464" s="20"/>
      <c r="P464" s="20"/>
    </row>
    <row r="465" spans="2:16" ht="26.25">
      <c r="B465" s="32" t="s">
        <v>140</v>
      </c>
      <c r="C465" s="11" t="s">
        <v>34</v>
      </c>
      <c r="D465" s="11" t="s">
        <v>71</v>
      </c>
      <c r="E465" s="12" t="s">
        <v>61</v>
      </c>
      <c r="F465" s="12" t="s">
        <v>374</v>
      </c>
      <c r="G465" s="11" t="s">
        <v>254</v>
      </c>
      <c r="H465" s="13">
        <v>67497749.22</v>
      </c>
      <c r="I465" s="13">
        <v>0</v>
      </c>
      <c r="J465" s="13">
        <f>H465+I465</f>
        <v>67497749.22</v>
      </c>
      <c r="K465" s="13">
        <f>63685500.41-350000</f>
        <v>63335500.41</v>
      </c>
      <c r="L465" s="13">
        <v>0</v>
      </c>
      <c r="M465" s="13">
        <f t="shared" si="59"/>
        <v>63335500.41</v>
      </c>
      <c r="N465" s="20"/>
      <c r="O465" s="20"/>
      <c r="P465" s="20"/>
    </row>
    <row r="466" spans="2:16" ht="26.25" hidden="1">
      <c r="B466" s="32" t="s">
        <v>318</v>
      </c>
      <c r="C466" s="11" t="s">
        <v>34</v>
      </c>
      <c r="D466" s="11" t="s">
        <v>71</v>
      </c>
      <c r="E466" s="12" t="s">
        <v>61</v>
      </c>
      <c r="F466" s="12" t="s">
        <v>375</v>
      </c>
      <c r="G466" s="11"/>
      <c r="H466" s="13">
        <f>H467</f>
        <v>0</v>
      </c>
      <c r="I466" s="13">
        <f>I467</f>
        <v>0</v>
      </c>
      <c r="J466" s="13">
        <f>J467</f>
        <v>0</v>
      </c>
      <c r="K466" s="13">
        <f>K467</f>
        <v>0</v>
      </c>
      <c r="L466" s="13">
        <f>L467</f>
        <v>0</v>
      </c>
      <c r="M466" s="13">
        <f t="shared" si="59"/>
        <v>0</v>
      </c>
      <c r="N466" s="20"/>
      <c r="O466" s="20"/>
      <c r="P466" s="20"/>
    </row>
    <row r="467" spans="2:16" ht="26.25" hidden="1">
      <c r="B467" s="32" t="s">
        <v>140</v>
      </c>
      <c r="C467" s="11" t="s">
        <v>34</v>
      </c>
      <c r="D467" s="11" t="s">
        <v>71</v>
      </c>
      <c r="E467" s="12" t="s">
        <v>61</v>
      </c>
      <c r="F467" s="12" t="s">
        <v>375</v>
      </c>
      <c r="G467" s="11" t="s">
        <v>254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f t="shared" si="59"/>
        <v>0</v>
      </c>
      <c r="N467" s="20"/>
      <c r="O467" s="20"/>
      <c r="P467" s="20"/>
    </row>
    <row r="468" spans="2:16" ht="78.75">
      <c r="B468" s="33" t="s">
        <v>451</v>
      </c>
      <c r="C468" s="11" t="s">
        <v>34</v>
      </c>
      <c r="D468" s="11" t="s">
        <v>71</v>
      </c>
      <c r="E468" s="12" t="s">
        <v>61</v>
      </c>
      <c r="F468" s="12" t="s">
        <v>376</v>
      </c>
      <c r="G468" s="11"/>
      <c r="H468" s="13">
        <f>H469</f>
        <v>147228011</v>
      </c>
      <c r="I468" s="13">
        <f>I469</f>
        <v>0</v>
      </c>
      <c r="J468" s="13">
        <f>J469</f>
        <v>147228011</v>
      </c>
      <c r="K468" s="13">
        <f>K469</f>
        <v>9735477</v>
      </c>
      <c r="L468" s="13">
        <f>L469</f>
        <v>0</v>
      </c>
      <c r="M468" s="13">
        <f t="shared" si="59"/>
        <v>9735477</v>
      </c>
      <c r="N468" s="20"/>
      <c r="O468" s="20"/>
      <c r="P468" s="20"/>
    </row>
    <row r="469" spans="2:16" ht="26.25">
      <c r="B469" s="32" t="s">
        <v>140</v>
      </c>
      <c r="C469" s="11" t="s">
        <v>34</v>
      </c>
      <c r="D469" s="11" t="s">
        <v>71</v>
      </c>
      <c r="E469" s="12" t="s">
        <v>61</v>
      </c>
      <c r="F469" s="12" t="s">
        <v>376</v>
      </c>
      <c r="G469" s="11" t="s">
        <v>254</v>
      </c>
      <c r="H469" s="13">
        <v>147228011</v>
      </c>
      <c r="I469" s="13">
        <v>0</v>
      </c>
      <c r="J469" s="13">
        <f>H469+I469</f>
        <v>147228011</v>
      </c>
      <c r="K469" s="13">
        <v>9735477</v>
      </c>
      <c r="L469" s="13">
        <v>0</v>
      </c>
      <c r="M469" s="13">
        <f t="shared" si="59"/>
        <v>9735477</v>
      </c>
      <c r="N469" s="20"/>
      <c r="O469" s="20"/>
      <c r="P469" s="20"/>
    </row>
    <row r="470" spans="2:16" ht="39">
      <c r="B470" s="32" t="s">
        <v>804</v>
      </c>
      <c r="C470" s="11" t="s">
        <v>34</v>
      </c>
      <c r="D470" s="11" t="s">
        <v>71</v>
      </c>
      <c r="E470" s="12" t="s">
        <v>61</v>
      </c>
      <c r="F470" s="12" t="s">
        <v>908</v>
      </c>
      <c r="G470" s="11"/>
      <c r="H470" s="13">
        <f>H471</f>
        <v>25000000</v>
      </c>
      <c r="I470" s="13">
        <f>I471</f>
        <v>0</v>
      </c>
      <c r="J470" s="13">
        <f>J471</f>
        <v>25000000</v>
      </c>
      <c r="K470" s="13">
        <f>K471</f>
        <v>25000000</v>
      </c>
      <c r="L470" s="13">
        <f>L471</f>
        <v>0</v>
      </c>
      <c r="M470" s="13">
        <f t="shared" si="59"/>
        <v>25000000</v>
      </c>
      <c r="N470" s="20"/>
      <c r="O470" s="20"/>
      <c r="P470" s="20"/>
    </row>
    <row r="471" spans="2:16" ht="26.25">
      <c r="B471" s="32" t="s">
        <v>140</v>
      </c>
      <c r="C471" s="11" t="s">
        <v>34</v>
      </c>
      <c r="D471" s="11" t="s">
        <v>71</v>
      </c>
      <c r="E471" s="12" t="s">
        <v>61</v>
      </c>
      <c r="F471" s="12" t="s">
        <v>908</v>
      </c>
      <c r="G471" s="11" t="s">
        <v>254</v>
      </c>
      <c r="H471" s="13">
        <v>25000000</v>
      </c>
      <c r="I471" s="13">
        <v>0</v>
      </c>
      <c r="J471" s="13">
        <f>H471+I471</f>
        <v>25000000</v>
      </c>
      <c r="K471" s="13">
        <v>25000000</v>
      </c>
      <c r="L471" s="13">
        <v>0</v>
      </c>
      <c r="M471" s="13">
        <f t="shared" si="59"/>
        <v>25000000</v>
      </c>
      <c r="N471" s="20"/>
      <c r="O471" s="20"/>
      <c r="P471" s="20"/>
    </row>
    <row r="472" spans="2:16" ht="39" hidden="1">
      <c r="B472" s="32" t="s">
        <v>804</v>
      </c>
      <c r="C472" s="11" t="s">
        <v>34</v>
      </c>
      <c r="D472" s="11" t="s">
        <v>71</v>
      </c>
      <c r="E472" s="12" t="s">
        <v>61</v>
      </c>
      <c r="F472" s="12" t="s">
        <v>803</v>
      </c>
      <c r="G472" s="11"/>
      <c r="H472" s="13">
        <f>H473</f>
        <v>0</v>
      </c>
      <c r="I472" s="13">
        <f>I473</f>
        <v>0</v>
      </c>
      <c r="J472" s="13">
        <f>J473</f>
        <v>0</v>
      </c>
      <c r="K472" s="13">
        <f>K473</f>
        <v>0</v>
      </c>
      <c r="L472" s="13">
        <f>L473</f>
        <v>0</v>
      </c>
      <c r="M472" s="13">
        <f t="shared" si="59"/>
        <v>0</v>
      </c>
      <c r="N472" s="20"/>
      <c r="O472" s="20"/>
      <c r="P472" s="20"/>
    </row>
    <row r="473" spans="2:16" ht="26.25" hidden="1">
      <c r="B473" s="32" t="s">
        <v>140</v>
      </c>
      <c r="C473" s="11" t="s">
        <v>34</v>
      </c>
      <c r="D473" s="11" t="s">
        <v>71</v>
      </c>
      <c r="E473" s="12" t="s">
        <v>61</v>
      </c>
      <c r="F473" s="12" t="s">
        <v>803</v>
      </c>
      <c r="G473" s="11" t="s">
        <v>254</v>
      </c>
      <c r="H473" s="13">
        <v>0</v>
      </c>
      <c r="I473" s="13">
        <v>0</v>
      </c>
      <c r="J473" s="13">
        <f>H473+I473</f>
        <v>0</v>
      </c>
      <c r="K473" s="13">
        <v>0</v>
      </c>
      <c r="L473" s="13">
        <v>0</v>
      </c>
      <c r="M473" s="13">
        <f t="shared" si="59"/>
        <v>0</v>
      </c>
      <c r="N473" s="20"/>
      <c r="O473" s="20"/>
      <c r="P473" s="20"/>
    </row>
    <row r="474" spans="2:16" ht="36">
      <c r="B474" s="22" t="s">
        <v>810</v>
      </c>
      <c r="C474" s="11" t="s">
        <v>34</v>
      </c>
      <c r="D474" s="11" t="s">
        <v>71</v>
      </c>
      <c r="E474" s="12" t="s">
        <v>61</v>
      </c>
      <c r="F474" s="12" t="s">
        <v>809</v>
      </c>
      <c r="G474" s="11"/>
      <c r="H474" s="13">
        <f>H475</f>
        <v>17051687.89</v>
      </c>
      <c r="I474" s="13">
        <f>I475</f>
        <v>0</v>
      </c>
      <c r="J474" s="13">
        <f>J475</f>
        <v>17051687.89</v>
      </c>
      <c r="K474" s="13">
        <f>K475</f>
        <v>15876507.5</v>
      </c>
      <c r="L474" s="13">
        <f>L475</f>
        <v>0</v>
      </c>
      <c r="M474" s="13">
        <f t="shared" si="59"/>
        <v>15876507.5</v>
      </c>
      <c r="N474" s="20"/>
      <c r="O474" s="20"/>
      <c r="P474" s="20"/>
    </row>
    <row r="475" spans="2:16" ht="24">
      <c r="B475" s="22" t="s">
        <v>140</v>
      </c>
      <c r="C475" s="11" t="s">
        <v>34</v>
      </c>
      <c r="D475" s="11" t="s">
        <v>71</v>
      </c>
      <c r="E475" s="12" t="s">
        <v>61</v>
      </c>
      <c r="F475" s="12" t="s">
        <v>809</v>
      </c>
      <c r="G475" s="11" t="s">
        <v>254</v>
      </c>
      <c r="H475" s="13">
        <v>17051687.89</v>
      </c>
      <c r="I475" s="13">
        <v>0</v>
      </c>
      <c r="J475" s="13">
        <f>H475+I475</f>
        <v>17051687.89</v>
      </c>
      <c r="K475" s="13">
        <v>15876507.5</v>
      </c>
      <c r="L475" s="13">
        <v>0</v>
      </c>
      <c r="M475" s="13">
        <f t="shared" si="59"/>
        <v>15876507.5</v>
      </c>
      <c r="N475" s="20"/>
      <c r="O475" s="20"/>
      <c r="P475" s="20"/>
    </row>
    <row r="476" spans="2:16" ht="36.75" customHeight="1" hidden="1">
      <c r="B476" s="33" t="s">
        <v>884</v>
      </c>
      <c r="C476" s="11" t="s">
        <v>34</v>
      </c>
      <c r="D476" s="11" t="s">
        <v>71</v>
      </c>
      <c r="E476" s="12" t="s">
        <v>61</v>
      </c>
      <c r="F476" s="12" t="s">
        <v>892</v>
      </c>
      <c r="G476" s="11"/>
      <c r="H476" s="13">
        <f>H477</f>
        <v>0</v>
      </c>
      <c r="I476" s="13">
        <f>I477</f>
        <v>0</v>
      </c>
      <c r="J476" s="13">
        <f>J477</f>
        <v>0</v>
      </c>
      <c r="K476" s="13">
        <f>K477</f>
        <v>0</v>
      </c>
      <c r="L476" s="13">
        <f>L477</f>
        <v>0</v>
      </c>
      <c r="M476" s="13">
        <f t="shared" si="59"/>
        <v>0</v>
      </c>
      <c r="N476" s="20"/>
      <c r="O476" s="20"/>
      <c r="P476" s="20"/>
    </row>
    <row r="477" spans="2:16" ht="28.5" customHeight="1" hidden="1">
      <c r="B477" s="32" t="s">
        <v>140</v>
      </c>
      <c r="C477" s="11" t="s">
        <v>34</v>
      </c>
      <c r="D477" s="11" t="s">
        <v>71</v>
      </c>
      <c r="E477" s="12" t="s">
        <v>61</v>
      </c>
      <c r="F477" s="12" t="s">
        <v>892</v>
      </c>
      <c r="G477" s="11" t="s">
        <v>254</v>
      </c>
      <c r="H477" s="13">
        <v>0</v>
      </c>
      <c r="I477" s="13">
        <v>0</v>
      </c>
      <c r="J477" s="13">
        <f>H477+I477</f>
        <v>0</v>
      </c>
      <c r="K477" s="13">
        <v>0</v>
      </c>
      <c r="L477" s="13">
        <v>0</v>
      </c>
      <c r="M477" s="13">
        <f aca="true" t="shared" si="62" ref="M477:M540">K477+L477</f>
        <v>0</v>
      </c>
      <c r="N477" s="20"/>
      <c r="O477" s="20"/>
      <c r="P477" s="20"/>
    </row>
    <row r="478" spans="2:16" ht="27" customHeight="1" hidden="1">
      <c r="B478" s="32" t="s">
        <v>312</v>
      </c>
      <c r="C478" s="11" t="s">
        <v>34</v>
      </c>
      <c r="D478" s="11" t="s">
        <v>71</v>
      </c>
      <c r="E478" s="12" t="s">
        <v>61</v>
      </c>
      <c r="F478" s="12" t="s">
        <v>378</v>
      </c>
      <c r="G478" s="11"/>
      <c r="H478" s="13">
        <f>H479</f>
        <v>0</v>
      </c>
      <c r="I478" s="13">
        <f>I479</f>
        <v>0</v>
      </c>
      <c r="J478" s="13">
        <f>J479</f>
        <v>0</v>
      </c>
      <c r="K478" s="13">
        <f>K479</f>
        <v>0</v>
      </c>
      <c r="L478" s="13">
        <f>L479</f>
        <v>0</v>
      </c>
      <c r="M478" s="13">
        <f t="shared" si="62"/>
        <v>0</v>
      </c>
      <c r="N478" s="20"/>
      <c r="O478" s="20"/>
      <c r="P478" s="20"/>
    </row>
    <row r="479" spans="2:16" ht="26.25" customHeight="1" hidden="1">
      <c r="B479" s="32" t="s">
        <v>140</v>
      </c>
      <c r="C479" s="11" t="s">
        <v>34</v>
      </c>
      <c r="D479" s="11" t="s">
        <v>71</v>
      </c>
      <c r="E479" s="12" t="s">
        <v>61</v>
      </c>
      <c r="F479" s="12" t="s">
        <v>378</v>
      </c>
      <c r="G479" s="11" t="s">
        <v>254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f t="shared" si="62"/>
        <v>0</v>
      </c>
      <c r="N479" s="20"/>
      <c r="O479" s="20"/>
      <c r="P479" s="20"/>
    </row>
    <row r="480" spans="2:16" ht="26.25">
      <c r="B480" s="32" t="s">
        <v>311</v>
      </c>
      <c r="C480" s="11" t="s">
        <v>34</v>
      </c>
      <c r="D480" s="11" t="s">
        <v>71</v>
      </c>
      <c r="E480" s="12" t="s">
        <v>61</v>
      </c>
      <c r="F480" s="12" t="s">
        <v>377</v>
      </c>
      <c r="G480" s="11"/>
      <c r="H480" s="13">
        <f>H481</f>
        <v>1324285.71</v>
      </c>
      <c r="I480" s="13">
        <f>I481</f>
        <v>0</v>
      </c>
      <c r="J480" s="13">
        <f>J481</f>
        <v>1324285.71</v>
      </c>
      <c r="K480" s="13">
        <f>K481</f>
        <v>1324285.71</v>
      </c>
      <c r="L480" s="13">
        <f>L481</f>
        <v>0</v>
      </c>
      <c r="M480" s="13">
        <f t="shared" si="62"/>
        <v>1324285.71</v>
      </c>
      <c r="N480" s="20"/>
      <c r="O480" s="20"/>
      <c r="P480" s="20"/>
    </row>
    <row r="481" spans="2:16" ht="26.25">
      <c r="B481" s="32" t="s">
        <v>140</v>
      </c>
      <c r="C481" s="11" t="s">
        <v>34</v>
      </c>
      <c r="D481" s="11" t="s">
        <v>71</v>
      </c>
      <c r="E481" s="12" t="s">
        <v>61</v>
      </c>
      <c r="F481" s="12" t="s">
        <v>377</v>
      </c>
      <c r="G481" s="11" t="s">
        <v>254</v>
      </c>
      <c r="H481" s="13">
        <v>1324285.71</v>
      </c>
      <c r="I481" s="13"/>
      <c r="J481" s="13">
        <f>H481+I481</f>
        <v>1324285.71</v>
      </c>
      <c r="K481" s="13">
        <v>1324285.71</v>
      </c>
      <c r="L481" s="13">
        <v>0</v>
      </c>
      <c r="M481" s="13">
        <f t="shared" si="62"/>
        <v>1324285.71</v>
      </c>
      <c r="N481" s="20"/>
      <c r="O481" s="20"/>
      <c r="P481" s="20"/>
    </row>
    <row r="482" spans="2:16" ht="26.25">
      <c r="B482" s="32" t="s">
        <v>802</v>
      </c>
      <c r="C482" s="11" t="s">
        <v>34</v>
      </c>
      <c r="D482" s="11" t="s">
        <v>71</v>
      </c>
      <c r="E482" s="12" t="s">
        <v>61</v>
      </c>
      <c r="F482" s="12" t="s">
        <v>801</v>
      </c>
      <c r="G482" s="11"/>
      <c r="H482" s="13">
        <f>H483</f>
        <v>2105274.49</v>
      </c>
      <c r="I482" s="13">
        <f>I483</f>
        <v>0</v>
      </c>
      <c r="J482" s="13">
        <f>J483</f>
        <v>2105274.49</v>
      </c>
      <c r="K482" s="13">
        <f>K483</f>
        <v>2105274.49</v>
      </c>
      <c r="L482" s="13">
        <f>L483</f>
        <v>0</v>
      </c>
      <c r="M482" s="13">
        <f t="shared" si="62"/>
        <v>2105274.49</v>
      </c>
      <c r="N482" s="20"/>
      <c r="O482" s="20"/>
      <c r="P482" s="20"/>
    </row>
    <row r="483" spans="2:16" ht="26.25">
      <c r="B483" s="32" t="s">
        <v>140</v>
      </c>
      <c r="C483" s="11" t="s">
        <v>34</v>
      </c>
      <c r="D483" s="11" t="s">
        <v>71</v>
      </c>
      <c r="E483" s="12" t="s">
        <v>61</v>
      </c>
      <c r="F483" s="12" t="s">
        <v>801</v>
      </c>
      <c r="G483" s="11" t="s">
        <v>254</v>
      </c>
      <c r="H483" s="13">
        <v>2105274.49</v>
      </c>
      <c r="I483" s="13">
        <v>0</v>
      </c>
      <c r="J483" s="13">
        <f>H483+I483</f>
        <v>2105274.49</v>
      </c>
      <c r="K483" s="13">
        <v>2105274.49</v>
      </c>
      <c r="L483" s="13">
        <v>0</v>
      </c>
      <c r="M483" s="13">
        <f t="shared" si="62"/>
        <v>2105274.49</v>
      </c>
      <c r="N483" s="20"/>
      <c r="O483" s="20"/>
      <c r="P483" s="20"/>
    </row>
    <row r="484" spans="2:16" ht="24" hidden="1">
      <c r="B484" s="22" t="s">
        <v>564</v>
      </c>
      <c r="C484" s="11" t="s">
        <v>34</v>
      </c>
      <c r="D484" s="11" t="s">
        <v>71</v>
      </c>
      <c r="E484" s="12" t="s">
        <v>61</v>
      </c>
      <c r="F484" s="12" t="s">
        <v>510</v>
      </c>
      <c r="G484" s="11"/>
      <c r="H484" s="13">
        <f>H485</f>
        <v>0</v>
      </c>
      <c r="I484" s="13">
        <f>I485</f>
        <v>0</v>
      </c>
      <c r="J484" s="13">
        <f aca="true" t="shared" si="63" ref="J484:J497">H484+I484</f>
        <v>0</v>
      </c>
      <c r="K484" s="13">
        <f>K485</f>
        <v>0</v>
      </c>
      <c r="L484" s="13">
        <f>L485</f>
        <v>0</v>
      </c>
      <c r="M484" s="13">
        <f t="shared" si="62"/>
        <v>0</v>
      </c>
      <c r="N484" s="20"/>
      <c r="O484" s="20"/>
      <c r="P484" s="20"/>
    </row>
    <row r="485" spans="2:16" ht="24" hidden="1">
      <c r="B485" s="22" t="s">
        <v>140</v>
      </c>
      <c r="C485" s="11" t="s">
        <v>34</v>
      </c>
      <c r="D485" s="11" t="s">
        <v>71</v>
      </c>
      <c r="E485" s="12" t="s">
        <v>61</v>
      </c>
      <c r="F485" s="12" t="s">
        <v>510</v>
      </c>
      <c r="G485" s="11" t="s">
        <v>254</v>
      </c>
      <c r="H485" s="13">
        <v>0</v>
      </c>
      <c r="I485" s="13">
        <v>0</v>
      </c>
      <c r="J485" s="13">
        <f t="shared" si="63"/>
        <v>0</v>
      </c>
      <c r="K485" s="13">
        <v>0</v>
      </c>
      <c r="L485" s="13">
        <v>0</v>
      </c>
      <c r="M485" s="13">
        <f t="shared" si="62"/>
        <v>0</v>
      </c>
      <c r="N485" s="20"/>
      <c r="O485" s="20"/>
      <c r="P485" s="20"/>
    </row>
    <row r="486" spans="2:16" ht="36">
      <c r="B486" s="22" t="s">
        <v>431</v>
      </c>
      <c r="C486" s="11" t="s">
        <v>34</v>
      </c>
      <c r="D486" s="11" t="s">
        <v>71</v>
      </c>
      <c r="E486" s="12" t="s">
        <v>61</v>
      </c>
      <c r="F486" s="12" t="s">
        <v>430</v>
      </c>
      <c r="G486" s="11"/>
      <c r="H486" s="13">
        <f>H487+H497+H493+H491+H495</f>
        <v>4328141.9</v>
      </c>
      <c r="I486" s="13">
        <f>I487+I497+I493+I491+I495</f>
        <v>0</v>
      </c>
      <c r="J486" s="13">
        <f t="shared" si="63"/>
        <v>4328141.9</v>
      </c>
      <c r="K486" s="13">
        <f>K487+K497+K493+K491+K495</f>
        <v>23269474.61</v>
      </c>
      <c r="L486" s="13">
        <f>L487+L497+L493+L491+L495</f>
        <v>3300000</v>
      </c>
      <c r="M486" s="13">
        <f t="shared" si="62"/>
        <v>26569474.61</v>
      </c>
      <c r="N486" s="20"/>
      <c r="O486" s="20"/>
      <c r="P486" s="20"/>
    </row>
    <row r="487" spans="2:16" ht="21" customHeight="1">
      <c r="B487" s="22" t="s">
        <v>856</v>
      </c>
      <c r="C487" s="11" t="s">
        <v>34</v>
      </c>
      <c r="D487" s="11" t="s">
        <v>71</v>
      </c>
      <c r="E487" s="12" t="s">
        <v>61</v>
      </c>
      <c r="F487" s="12" t="s">
        <v>855</v>
      </c>
      <c r="G487" s="11"/>
      <c r="H487" s="13">
        <f>H488</f>
        <v>1163021.31</v>
      </c>
      <c r="I487" s="13">
        <f>I488</f>
        <v>0</v>
      </c>
      <c r="J487" s="13">
        <f t="shared" si="63"/>
        <v>1163021.31</v>
      </c>
      <c r="K487" s="13">
        <f>K488</f>
        <v>507.39</v>
      </c>
      <c r="L487" s="13">
        <f>L488</f>
        <v>0</v>
      </c>
      <c r="M487" s="13">
        <f t="shared" si="62"/>
        <v>507.39</v>
      </c>
      <c r="N487" s="20"/>
      <c r="O487" s="20"/>
      <c r="P487" s="20"/>
    </row>
    <row r="488" spans="2:16" ht="24">
      <c r="B488" s="22" t="s">
        <v>140</v>
      </c>
      <c r="C488" s="11" t="s">
        <v>34</v>
      </c>
      <c r="D488" s="11" t="s">
        <v>71</v>
      </c>
      <c r="E488" s="12" t="s">
        <v>61</v>
      </c>
      <c r="F488" s="12" t="s">
        <v>855</v>
      </c>
      <c r="G488" s="11" t="s">
        <v>254</v>
      </c>
      <c r="H488" s="13">
        <v>1163021.31</v>
      </c>
      <c r="I488" s="13">
        <v>0</v>
      </c>
      <c r="J488" s="13">
        <f t="shared" si="63"/>
        <v>1163021.31</v>
      </c>
      <c r="K488" s="13">
        <v>507.39</v>
      </c>
      <c r="L488" s="13">
        <v>0</v>
      </c>
      <c r="M488" s="13">
        <f t="shared" si="62"/>
        <v>507.39</v>
      </c>
      <c r="N488" s="20"/>
      <c r="O488" s="20"/>
      <c r="P488" s="20"/>
    </row>
    <row r="489" spans="2:16" ht="14.25" customHeight="1" hidden="1">
      <c r="B489" s="22"/>
      <c r="C489" s="11" t="s">
        <v>34</v>
      </c>
      <c r="D489" s="11" t="s">
        <v>71</v>
      </c>
      <c r="E489" s="12" t="s">
        <v>61</v>
      </c>
      <c r="F489" s="12" t="s">
        <v>512</v>
      </c>
      <c r="G489" s="11"/>
      <c r="H489" s="13">
        <f>H490</f>
        <v>0</v>
      </c>
      <c r="I489" s="13">
        <f>I490</f>
        <v>0</v>
      </c>
      <c r="J489" s="13">
        <f t="shared" si="63"/>
        <v>0</v>
      </c>
      <c r="K489" s="13">
        <f>K490</f>
        <v>0</v>
      </c>
      <c r="L489" s="13">
        <f>L490</f>
        <v>0</v>
      </c>
      <c r="M489" s="13">
        <f t="shared" si="62"/>
        <v>0</v>
      </c>
      <c r="N489" s="20"/>
      <c r="O489" s="20"/>
      <c r="P489" s="20"/>
    </row>
    <row r="490" spans="2:16" ht="24" hidden="1">
      <c r="B490" s="22" t="s">
        <v>145</v>
      </c>
      <c r="C490" s="11" t="s">
        <v>34</v>
      </c>
      <c r="D490" s="11" t="s">
        <v>71</v>
      </c>
      <c r="E490" s="12" t="s">
        <v>61</v>
      </c>
      <c r="F490" s="12" t="s">
        <v>512</v>
      </c>
      <c r="G490" s="11" t="s">
        <v>270</v>
      </c>
      <c r="H490" s="13">
        <v>0</v>
      </c>
      <c r="I490" s="13">
        <v>0</v>
      </c>
      <c r="J490" s="13">
        <f t="shared" si="63"/>
        <v>0</v>
      </c>
      <c r="K490" s="13">
        <v>0</v>
      </c>
      <c r="L490" s="13">
        <v>0</v>
      </c>
      <c r="M490" s="13">
        <f t="shared" si="62"/>
        <v>0</v>
      </c>
      <c r="N490" s="20"/>
      <c r="O490" s="20"/>
      <c r="P490" s="20"/>
    </row>
    <row r="491" spans="2:16" ht="36">
      <c r="B491" s="22" t="s">
        <v>837</v>
      </c>
      <c r="C491" s="11" t="s">
        <v>34</v>
      </c>
      <c r="D491" s="11" t="s">
        <v>71</v>
      </c>
      <c r="E491" s="12" t="s">
        <v>61</v>
      </c>
      <c r="F491" s="12" t="s">
        <v>885</v>
      </c>
      <c r="G491" s="11"/>
      <c r="H491" s="13">
        <f>H492</f>
        <v>0</v>
      </c>
      <c r="I491" s="13">
        <f>I492</f>
        <v>0</v>
      </c>
      <c r="J491" s="13">
        <f t="shared" si="63"/>
        <v>0</v>
      </c>
      <c r="K491" s="13">
        <f>K492</f>
        <v>3700000</v>
      </c>
      <c r="L491" s="13">
        <f>L492</f>
        <v>3300000</v>
      </c>
      <c r="M491" s="13">
        <f t="shared" si="62"/>
        <v>7000000</v>
      </c>
      <c r="N491" s="20"/>
      <c r="O491" s="20"/>
      <c r="P491" s="20"/>
    </row>
    <row r="492" spans="2:16" ht="24">
      <c r="B492" s="22" t="s">
        <v>145</v>
      </c>
      <c r="C492" s="11" t="s">
        <v>34</v>
      </c>
      <c r="D492" s="11" t="s">
        <v>71</v>
      </c>
      <c r="E492" s="12" t="s">
        <v>61</v>
      </c>
      <c r="F492" s="12" t="s">
        <v>885</v>
      </c>
      <c r="G492" s="11" t="s">
        <v>270</v>
      </c>
      <c r="H492" s="13">
        <v>0</v>
      </c>
      <c r="I492" s="13">
        <v>0</v>
      </c>
      <c r="J492" s="13">
        <f t="shared" si="63"/>
        <v>0</v>
      </c>
      <c r="K492" s="13">
        <v>3700000</v>
      </c>
      <c r="L492" s="13">
        <v>3300000</v>
      </c>
      <c r="M492" s="13">
        <f t="shared" si="62"/>
        <v>7000000</v>
      </c>
      <c r="N492" s="20"/>
      <c r="O492" s="20"/>
      <c r="P492" s="20"/>
    </row>
    <row r="493" spans="2:16" ht="41.25" customHeight="1" hidden="1">
      <c r="B493" s="22" t="s">
        <v>766</v>
      </c>
      <c r="C493" s="11" t="s">
        <v>34</v>
      </c>
      <c r="D493" s="11" t="s">
        <v>71</v>
      </c>
      <c r="E493" s="12" t="s">
        <v>61</v>
      </c>
      <c r="F493" s="12" t="s">
        <v>765</v>
      </c>
      <c r="G493" s="11"/>
      <c r="H493" s="13">
        <f>H494</f>
        <v>0</v>
      </c>
      <c r="I493" s="13">
        <f>I494</f>
        <v>0</v>
      </c>
      <c r="J493" s="13">
        <f t="shared" si="63"/>
        <v>0</v>
      </c>
      <c r="K493" s="13">
        <f>K494</f>
        <v>0</v>
      </c>
      <c r="L493" s="13">
        <f>L494</f>
        <v>0</v>
      </c>
      <c r="M493" s="13">
        <f t="shared" si="62"/>
        <v>0</v>
      </c>
      <c r="N493" s="20"/>
      <c r="O493" s="20"/>
      <c r="P493" s="20"/>
    </row>
    <row r="494" spans="2:16" ht="24" hidden="1">
      <c r="B494" s="22" t="s">
        <v>140</v>
      </c>
      <c r="C494" s="11" t="s">
        <v>34</v>
      </c>
      <c r="D494" s="11" t="s">
        <v>71</v>
      </c>
      <c r="E494" s="12" t="s">
        <v>61</v>
      </c>
      <c r="F494" s="12" t="s">
        <v>765</v>
      </c>
      <c r="G494" s="11" t="s">
        <v>254</v>
      </c>
      <c r="H494" s="13">
        <v>0</v>
      </c>
      <c r="I494" s="13">
        <v>0</v>
      </c>
      <c r="J494" s="13">
        <f t="shared" si="63"/>
        <v>0</v>
      </c>
      <c r="K494" s="13">
        <v>0</v>
      </c>
      <c r="L494" s="13">
        <v>0</v>
      </c>
      <c r="M494" s="13">
        <f t="shared" si="62"/>
        <v>0</v>
      </c>
      <c r="N494" s="20"/>
      <c r="O494" s="20"/>
      <c r="P494" s="20"/>
    </row>
    <row r="495" spans="2:16" ht="36.75" customHeight="1">
      <c r="B495" s="22" t="s">
        <v>887</v>
      </c>
      <c r="C495" s="11" t="s">
        <v>34</v>
      </c>
      <c r="D495" s="11" t="s">
        <v>71</v>
      </c>
      <c r="E495" s="12" t="s">
        <v>61</v>
      </c>
      <c r="F495" s="12" t="s">
        <v>886</v>
      </c>
      <c r="G495" s="11"/>
      <c r="H495" s="13">
        <f>H496</f>
        <v>0</v>
      </c>
      <c r="I495" s="13">
        <f>I496</f>
        <v>0</v>
      </c>
      <c r="J495" s="13">
        <f t="shared" si="63"/>
        <v>0</v>
      </c>
      <c r="K495" s="13">
        <f>K496</f>
        <v>19060000</v>
      </c>
      <c r="L495" s="13">
        <f>L496</f>
        <v>0</v>
      </c>
      <c r="M495" s="13">
        <f t="shared" si="62"/>
        <v>19060000</v>
      </c>
      <c r="N495" s="20"/>
      <c r="O495" s="20"/>
      <c r="P495" s="20"/>
    </row>
    <row r="496" spans="2:16" ht="24">
      <c r="B496" s="22" t="s">
        <v>140</v>
      </c>
      <c r="C496" s="11" t="s">
        <v>34</v>
      </c>
      <c r="D496" s="11" t="s">
        <v>71</v>
      </c>
      <c r="E496" s="12" t="s">
        <v>61</v>
      </c>
      <c r="F496" s="12" t="s">
        <v>886</v>
      </c>
      <c r="G496" s="11" t="s">
        <v>254</v>
      </c>
      <c r="H496" s="13">
        <v>0</v>
      </c>
      <c r="I496" s="13">
        <v>0</v>
      </c>
      <c r="J496" s="13">
        <f t="shared" si="63"/>
        <v>0</v>
      </c>
      <c r="K496" s="13">
        <v>19060000</v>
      </c>
      <c r="L496" s="13">
        <v>0</v>
      </c>
      <c r="M496" s="13">
        <f t="shared" si="62"/>
        <v>19060000</v>
      </c>
      <c r="N496" s="20"/>
      <c r="O496" s="20"/>
      <c r="P496" s="20"/>
    </row>
    <row r="497" spans="2:16" ht="24">
      <c r="B497" s="22" t="s">
        <v>566</v>
      </c>
      <c r="C497" s="11" t="s">
        <v>34</v>
      </c>
      <c r="D497" s="11" t="s">
        <v>71</v>
      </c>
      <c r="E497" s="12" t="s">
        <v>61</v>
      </c>
      <c r="F497" s="12" t="s">
        <v>513</v>
      </c>
      <c r="G497" s="11"/>
      <c r="H497" s="13">
        <f>H498</f>
        <v>3165120.59</v>
      </c>
      <c r="I497" s="13">
        <f>I498</f>
        <v>0</v>
      </c>
      <c r="J497" s="13">
        <f t="shared" si="63"/>
        <v>3165120.59</v>
      </c>
      <c r="K497" s="13">
        <f>K498</f>
        <v>508967.22</v>
      </c>
      <c r="L497" s="13">
        <f>L498</f>
        <v>0</v>
      </c>
      <c r="M497" s="13">
        <f t="shared" si="62"/>
        <v>508967.22</v>
      </c>
      <c r="N497" s="20"/>
      <c r="O497" s="20"/>
      <c r="P497" s="20"/>
    </row>
    <row r="498" spans="2:16" ht="24">
      <c r="B498" s="22" t="s">
        <v>140</v>
      </c>
      <c r="C498" s="11" t="s">
        <v>34</v>
      </c>
      <c r="D498" s="11" t="s">
        <v>71</v>
      </c>
      <c r="E498" s="12" t="s">
        <v>61</v>
      </c>
      <c r="F498" s="12" t="s">
        <v>513</v>
      </c>
      <c r="G498" s="11" t="s">
        <v>254</v>
      </c>
      <c r="H498" s="13">
        <v>3165120.59</v>
      </c>
      <c r="I498" s="13">
        <v>0</v>
      </c>
      <c r="J498" s="13">
        <f>H498+I498</f>
        <v>3165120.59</v>
      </c>
      <c r="K498" s="13">
        <v>508967.22</v>
      </c>
      <c r="L498" s="13">
        <v>0</v>
      </c>
      <c r="M498" s="13">
        <f t="shared" si="62"/>
        <v>508967.22</v>
      </c>
      <c r="N498" s="20"/>
      <c r="O498" s="20"/>
      <c r="P498" s="20"/>
    </row>
    <row r="499" spans="2:16" ht="24" hidden="1">
      <c r="B499" s="22" t="s">
        <v>543</v>
      </c>
      <c r="C499" s="11" t="s">
        <v>34</v>
      </c>
      <c r="D499" s="11" t="s">
        <v>71</v>
      </c>
      <c r="E499" s="12" t="s">
        <v>61</v>
      </c>
      <c r="F499" s="12" t="s">
        <v>511</v>
      </c>
      <c r="G499" s="11"/>
      <c r="H499" s="13">
        <f>H500</f>
        <v>0</v>
      </c>
      <c r="I499" s="13">
        <f>I500</f>
        <v>0</v>
      </c>
      <c r="J499" s="13">
        <f>J500</f>
        <v>0</v>
      </c>
      <c r="K499" s="13">
        <f>K500</f>
        <v>0</v>
      </c>
      <c r="L499" s="13">
        <f>L500</f>
        <v>0</v>
      </c>
      <c r="M499" s="13">
        <f t="shared" si="62"/>
        <v>0</v>
      </c>
      <c r="N499" s="20"/>
      <c r="O499" s="20"/>
      <c r="P499" s="20"/>
    </row>
    <row r="500" spans="2:16" ht="24" hidden="1">
      <c r="B500" s="22" t="s">
        <v>140</v>
      </c>
      <c r="C500" s="11" t="s">
        <v>34</v>
      </c>
      <c r="D500" s="11" t="s">
        <v>71</v>
      </c>
      <c r="E500" s="12" t="s">
        <v>61</v>
      </c>
      <c r="F500" s="12" t="s">
        <v>511</v>
      </c>
      <c r="G500" s="11" t="s">
        <v>254</v>
      </c>
      <c r="H500" s="13"/>
      <c r="I500" s="13"/>
      <c r="J500" s="13"/>
      <c r="K500" s="13"/>
      <c r="L500" s="13"/>
      <c r="M500" s="13">
        <f t="shared" si="62"/>
        <v>0</v>
      </c>
      <c r="N500" s="20"/>
      <c r="O500" s="20"/>
      <c r="P500" s="20"/>
    </row>
    <row r="501" spans="2:16" ht="12.75">
      <c r="B501" s="32" t="s">
        <v>789</v>
      </c>
      <c r="C501" s="11" t="s">
        <v>34</v>
      </c>
      <c r="D501" s="11" t="s">
        <v>71</v>
      </c>
      <c r="E501" s="11" t="s">
        <v>62</v>
      </c>
      <c r="F501" s="11"/>
      <c r="G501" s="11"/>
      <c r="H501" s="13">
        <f>H502+H543+H505+H510+H533</f>
        <v>20173675</v>
      </c>
      <c r="I501" s="13">
        <f>I502+I543+I505+I510+I533</f>
        <v>0</v>
      </c>
      <c r="J501" s="13">
        <f>J502+J543+J505+J510+J533</f>
        <v>20173675</v>
      </c>
      <c r="K501" s="13">
        <f>K502+K543+K505+K510+K533</f>
        <v>20173675</v>
      </c>
      <c r="L501" s="13">
        <f>L502+L543+L505+L510+L533</f>
        <v>0</v>
      </c>
      <c r="M501" s="13">
        <f t="shared" si="62"/>
        <v>20173675</v>
      </c>
      <c r="N501" s="20"/>
      <c r="O501" s="20"/>
      <c r="P501" s="20"/>
    </row>
    <row r="502" spans="2:16" ht="26.25" hidden="1">
      <c r="B502" s="32" t="s">
        <v>179</v>
      </c>
      <c r="C502" s="11" t="s">
        <v>34</v>
      </c>
      <c r="D502" s="11" t="s">
        <v>71</v>
      </c>
      <c r="E502" s="11" t="s">
        <v>62</v>
      </c>
      <c r="F502" s="12" t="s">
        <v>131</v>
      </c>
      <c r="G502" s="11"/>
      <c r="H502" s="13">
        <f>H503+H541</f>
        <v>0</v>
      </c>
      <c r="I502" s="13">
        <f>I503+I541</f>
        <v>0</v>
      </c>
      <c r="J502" s="13">
        <f>J503+J541</f>
        <v>0</v>
      </c>
      <c r="K502" s="13">
        <f>K503+K541</f>
        <v>0</v>
      </c>
      <c r="L502" s="13">
        <f>L503+L541</f>
        <v>0</v>
      </c>
      <c r="M502" s="13">
        <f t="shared" si="62"/>
        <v>0</v>
      </c>
      <c r="N502" s="20"/>
      <c r="O502" s="20"/>
      <c r="P502" s="20"/>
    </row>
    <row r="503" spans="2:16" ht="26.25" hidden="1">
      <c r="B503" s="32" t="s">
        <v>180</v>
      </c>
      <c r="C503" s="11" t="s">
        <v>34</v>
      </c>
      <c r="D503" s="11" t="s">
        <v>71</v>
      </c>
      <c r="E503" s="11" t="s">
        <v>62</v>
      </c>
      <c r="F503" s="12" t="s">
        <v>106</v>
      </c>
      <c r="G503" s="11"/>
      <c r="H503" s="13">
        <f>H504</f>
        <v>0</v>
      </c>
      <c r="I503" s="13">
        <f>I504</f>
        <v>0</v>
      </c>
      <c r="J503" s="13">
        <f>J504</f>
        <v>0</v>
      </c>
      <c r="K503" s="13">
        <f>K504</f>
        <v>0</v>
      </c>
      <c r="L503" s="13">
        <f>L504</f>
        <v>0</v>
      </c>
      <c r="M503" s="13">
        <f t="shared" si="62"/>
        <v>0</v>
      </c>
      <c r="N503" s="20"/>
      <c r="O503" s="20"/>
      <c r="P503" s="20"/>
    </row>
    <row r="504" spans="2:16" ht="26.25" hidden="1">
      <c r="B504" s="32" t="s">
        <v>140</v>
      </c>
      <c r="C504" s="11" t="s">
        <v>34</v>
      </c>
      <c r="D504" s="11" t="s">
        <v>71</v>
      </c>
      <c r="E504" s="11" t="s">
        <v>62</v>
      </c>
      <c r="F504" s="12" t="s">
        <v>106</v>
      </c>
      <c r="G504" s="11">
        <v>600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f t="shared" si="62"/>
        <v>0</v>
      </c>
      <c r="N504" s="20"/>
      <c r="O504" s="20"/>
      <c r="P504" s="20"/>
    </row>
    <row r="505" spans="2:16" ht="26.25" hidden="1">
      <c r="B505" s="32" t="s">
        <v>296</v>
      </c>
      <c r="C505" s="11" t="s">
        <v>34</v>
      </c>
      <c r="D505" s="11" t="s">
        <v>71</v>
      </c>
      <c r="E505" s="11" t="s">
        <v>62</v>
      </c>
      <c r="F505" s="12" t="s">
        <v>124</v>
      </c>
      <c r="G505" s="11"/>
      <c r="H505" s="13">
        <f>H506+H508</f>
        <v>0</v>
      </c>
      <c r="I505" s="13">
        <f>I506+I508</f>
        <v>0</v>
      </c>
      <c r="J505" s="13">
        <f>J506+J508</f>
        <v>0</v>
      </c>
      <c r="K505" s="13">
        <f>K506+K508</f>
        <v>0</v>
      </c>
      <c r="L505" s="13">
        <f>L506+L508</f>
        <v>0</v>
      </c>
      <c r="M505" s="13">
        <f t="shared" si="62"/>
        <v>0</v>
      </c>
      <c r="N505" s="20"/>
      <c r="O505" s="20"/>
      <c r="P505" s="20"/>
    </row>
    <row r="506" spans="2:16" ht="26.25" hidden="1">
      <c r="B506" s="32" t="s">
        <v>297</v>
      </c>
      <c r="C506" s="11" t="s">
        <v>34</v>
      </c>
      <c r="D506" s="11" t="s">
        <v>71</v>
      </c>
      <c r="E506" s="11" t="s">
        <v>62</v>
      </c>
      <c r="F506" s="12" t="s">
        <v>108</v>
      </c>
      <c r="G506" s="11"/>
      <c r="H506" s="13">
        <f>H507</f>
        <v>0</v>
      </c>
      <c r="I506" s="13">
        <f>I507</f>
        <v>0</v>
      </c>
      <c r="J506" s="13">
        <f>J507</f>
        <v>0</v>
      </c>
      <c r="K506" s="13">
        <f>K507</f>
        <v>0</v>
      </c>
      <c r="L506" s="13">
        <f>L507</f>
        <v>0</v>
      </c>
      <c r="M506" s="13">
        <f t="shared" si="62"/>
        <v>0</v>
      </c>
      <c r="N506" s="20"/>
      <c r="O506" s="20"/>
      <c r="P506" s="20"/>
    </row>
    <row r="507" spans="2:16" ht="26.25" hidden="1">
      <c r="B507" s="32" t="s">
        <v>140</v>
      </c>
      <c r="C507" s="11" t="s">
        <v>34</v>
      </c>
      <c r="D507" s="11" t="s">
        <v>71</v>
      </c>
      <c r="E507" s="11" t="s">
        <v>62</v>
      </c>
      <c r="F507" s="12" t="s">
        <v>108</v>
      </c>
      <c r="G507" s="11" t="s">
        <v>254</v>
      </c>
      <c r="H507" s="13">
        <v>0</v>
      </c>
      <c r="I507" s="13">
        <v>0</v>
      </c>
      <c r="J507" s="13">
        <v>0</v>
      </c>
      <c r="K507" s="13"/>
      <c r="L507" s="13"/>
      <c r="M507" s="13">
        <f t="shared" si="62"/>
        <v>0</v>
      </c>
      <c r="N507" s="20"/>
      <c r="O507" s="20"/>
      <c r="P507" s="20"/>
    </row>
    <row r="508" spans="2:16" ht="26.25" hidden="1">
      <c r="B508" s="32" t="s">
        <v>298</v>
      </c>
      <c r="C508" s="11" t="s">
        <v>34</v>
      </c>
      <c r="D508" s="11" t="s">
        <v>71</v>
      </c>
      <c r="E508" s="11" t="s">
        <v>62</v>
      </c>
      <c r="F508" s="12" t="s">
        <v>95</v>
      </c>
      <c r="G508" s="11"/>
      <c r="H508" s="13">
        <f>H509</f>
        <v>0</v>
      </c>
      <c r="I508" s="13">
        <f>I509</f>
        <v>0</v>
      </c>
      <c r="J508" s="13">
        <f>J509</f>
        <v>0</v>
      </c>
      <c r="K508" s="13">
        <f>K509</f>
        <v>0</v>
      </c>
      <c r="L508" s="13">
        <f>L509</f>
        <v>0</v>
      </c>
      <c r="M508" s="13">
        <f t="shared" si="62"/>
        <v>0</v>
      </c>
      <c r="N508" s="20"/>
      <c r="O508" s="20"/>
      <c r="P508" s="20"/>
    </row>
    <row r="509" spans="2:16" ht="26.25" hidden="1">
      <c r="B509" s="32" t="s">
        <v>140</v>
      </c>
      <c r="C509" s="11" t="s">
        <v>34</v>
      </c>
      <c r="D509" s="11" t="s">
        <v>71</v>
      </c>
      <c r="E509" s="11" t="s">
        <v>62</v>
      </c>
      <c r="F509" s="12" t="s">
        <v>95</v>
      </c>
      <c r="G509" s="11" t="s">
        <v>254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f t="shared" si="62"/>
        <v>0</v>
      </c>
      <c r="N509" s="20"/>
      <c r="O509" s="20"/>
      <c r="P509" s="20"/>
    </row>
    <row r="510" spans="2:16" ht="26.25">
      <c r="B510" s="32" t="s">
        <v>428</v>
      </c>
      <c r="C510" s="11" t="s">
        <v>34</v>
      </c>
      <c r="D510" s="11" t="s">
        <v>71</v>
      </c>
      <c r="E510" s="11" t="s">
        <v>62</v>
      </c>
      <c r="F510" s="12" t="s">
        <v>346</v>
      </c>
      <c r="G510" s="11"/>
      <c r="H510" s="13">
        <f>H511</f>
        <v>12489689</v>
      </c>
      <c r="I510" s="13">
        <f>I511</f>
        <v>0</v>
      </c>
      <c r="J510" s="13">
        <f>J511</f>
        <v>12489689</v>
      </c>
      <c r="K510" s="13">
        <f>K511</f>
        <v>12489689</v>
      </c>
      <c r="L510" s="13">
        <f>L511</f>
        <v>0</v>
      </c>
      <c r="M510" s="13">
        <f t="shared" si="62"/>
        <v>12489689</v>
      </c>
      <c r="N510" s="20"/>
      <c r="O510" s="20"/>
      <c r="P510" s="20"/>
    </row>
    <row r="511" spans="2:16" ht="12.75">
      <c r="B511" s="32" t="s">
        <v>437</v>
      </c>
      <c r="C511" s="11" t="s">
        <v>34</v>
      </c>
      <c r="D511" s="11" t="s">
        <v>71</v>
      </c>
      <c r="E511" s="11" t="s">
        <v>62</v>
      </c>
      <c r="F511" s="12" t="s">
        <v>354</v>
      </c>
      <c r="G511" s="11"/>
      <c r="H511" s="13">
        <f>H512+H515+H521+H524+H519+H528+H530</f>
        <v>12489689</v>
      </c>
      <c r="I511" s="13">
        <f>I512+I515+I521+I524+I519+I528+I530</f>
        <v>0</v>
      </c>
      <c r="J511" s="13">
        <f>J512+J515+J521+J524+J519+J528+J530</f>
        <v>12489689</v>
      </c>
      <c r="K511" s="13">
        <f>K512+K515+K521+K524+K519+K528+K530</f>
        <v>12489689</v>
      </c>
      <c r="L511" s="13">
        <f>L512+L515+L521+L524+L519+L528+L530</f>
        <v>0</v>
      </c>
      <c r="M511" s="13">
        <f t="shared" si="62"/>
        <v>12489689</v>
      </c>
      <c r="N511" s="20"/>
      <c r="O511" s="20"/>
      <c r="P511" s="20"/>
    </row>
    <row r="512" spans="2:16" ht="39">
      <c r="B512" s="32" t="s">
        <v>454</v>
      </c>
      <c r="C512" s="11" t="s">
        <v>34</v>
      </c>
      <c r="D512" s="11" t="s">
        <v>71</v>
      </c>
      <c r="E512" s="11" t="s">
        <v>62</v>
      </c>
      <c r="F512" s="12" t="s">
        <v>379</v>
      </c>
      <c r="G512" s="11"/>
      <c r="H512" s="13">
        <f aca="true" t="shared" si="64" ref="H512:L513">H513</f>
        <v>3600000</v>
      </c>
      <c r="I512" s="13">
        <f t="shared" si="64"/>
        <v>0</v>
      </c>
      <c r="J512" s="13">
        <f t="shared" si="64"/>
        <v>3600000</v>
      </c>
      <c r="K512" s="13">
        <f t="shared" si="64"/>
        <v>3600000</v>
      </c>
      <c r="L512" s="13">
        <f>L514</f>
        <v>0</v>
      </c>
      <c r="M512" s="13">
        <f t="shared" si="62"/>
        <v>3600000</v>
      </c>
      <c r="N512" s="20"/>
      <c r="O512" s="20"/>
      <c r="P512" s="20"/>
    </row>
    <row r="513" spans="2:16" ht="28.5" customHeight="1">
      <c r="B513" s="32" t="s">
        <v>744</v>
      </c>
      <c r="C513" s="11" t="s">
        <v>34</v>
      </c>
      <c r="D513" s="11" t="s">
        <v>71</v>
      </c>
      <c r="E513" s="11" t="s">
        <v>62</v>
      </c>
      <c r="F513" s="12" t="s">
        <v>899</v>
      </c>
      <c r="G513" s="11"/>
      <c r="H513" s="13">
        <f t="shared" si="64"/>
        <v>3600000</v>
      </c>
      <c r="I513" s="13">
        <f t="shared" si="64"/>
        <v>0</v>
      </c>
      <c r="J513" s="13">
        <f t="shared" si="64"/>
        <v>3600000</v>
      </c>
      <c r="K513" s="13">
        <f t="shared" si="64"/>
        <v>3600000</v>
      </c>
      <c r="L513" s="13">
        <f t="shared" si="64"/>
        <v>0</v>
      </c>
      <c r="M513" s="13">
        <f t="shared" si="62"/>
        <v>3600000</v>
      </c>
      <c r="N513" s="20"/>
      <c r="O513" s="20"/>
      <c r="P513" s="20"/>
    </row>
    <row r="514" spans="2:16" ht="26.25">
      <c r="B514" s="32" t="s">
        <v>140</v>
      </c>
      <c r="C514" s="11" t="s">
        <v>34</v>
      </c>
      <c r="D514" s="11" t="s">
        <v>71</v>
      </c>
      <c r="E514" s="11" t="s">
        <v>62</v>
      </c>
      <c r="F514" s="12" t="s">
        <v>899</v>
      </c>
      <c r="G514" s="11" t="s">
        <v>254</v>
      </c>
      <c r="H514" s="13">
        <v>3600000</v>
      </c>
      <c r="I514" s="13">
        <v>0</v>
      </c>
      <c r="J514" s="13">
        <f>H514+I514</f>
        <v>3600000</v>
      </c>
      <c r="K514" s="13">
        <v>3600000</v>
      </c>
      <c r="L514" s="13">
        <v>0</v>
      </c>
      <c r="M514" s="13">
        <f t="shared" si="62"/>
        <v>3600000</v>
      </c>
      <c r="N514" s="20"/>
      <c r="O514" s="20"/>
      <c r="P514" s="20"/>
    </row>
    <row r="515" spans="2:16" ht="24">
      <c r="B515" s="22" t="s">
        <v>542</v>
      </c>
      <c r="C515" s="11" t="s">
        <v>34</v>
      </c>
      <c r="D515" s="11" t="s">
        <v>71</v>
      </c>
      <c r="E515" s="11" t="s">
        <v>62</v>
      </c>
      <c r="F515" s="12" t="s">
        <v>380</v>
      </c>
      <c r="G515" s="11"/>
      <c r="H515" s="13">
        <f>H516+H517</f>
        <v>3408532</v>
      </c>
      <c r="I515" s="13">
        <f>I516+I517</f>
        <v>0</v>
      </c>
      <c r="J515" s="13">
        <f>J516+J517</f>
        <v>3408532</v>
      </c>
      <c r="K515" s="13">
        <f>K516+K517</f>
        <v>3408532</v>
      </c>
      <c r="L515" s="13">
        <f>L516</f>
        <v>0</v>
      </c>
      <c r="M515" s="13">
        <f t="shared" si="62"/>
        <v>3408532</v>
      </c>
      <c r="N515" s="20"/>
      <c r="O515" s="20"/>
      <c r="P515" s="20"/>
    </row>
    <row r="516" spans="2:16" ht="24" hidden="1">
      <c r="B516" s="22" t="s">
        <v>140</v>
      </c>
      <c r="C516" s="11" t="s">
        <v>34</v>
      </c>
      <c r="D516" s="11" t="s">
        <v>71</v>
      </c>
      <c r="E516" s="11" t="s">
        <v>62</v>
      </c>
      <c r="F516" s="12" t="s">
        <v>380</v>
      </c>
      <c r="G516" s="11" t="s">
        <v>254</v>
      </c>
      <c r="H516" s="13">
        <v>0</v>
      </c>
      <c r="I516" s="13"/>
      <c r="J516" s="13">
        <f>H516+I516</f>
        <v>0</v>
      </c>
      <c r="K516" s="13">
        <v>0</v>
      </c>
      <c r="L516" s="13">
        <v>0</v>
      </c>
      <c r="M516" s="13">
        <f t="shared" si="62"/>
        <v>0</v>
      </c>
      <c r="N516" s="26"/>
      <c r="O516" s="26"/>
      <c r="P516" s="26"/>
    </row>
    <row r="517" spans="2:16" ht="12.75">
      <c r="B517" s="22" t="s">
        <v>846</v>
      </c>
      <c r="C517" s="11" t="s">
        <v>34</v>
      </c>
      <c r="D517" s="11" t="s">
        <v>71</v>
      </c>
      <c r="E517" s="11" t="s">
        <v>62</v>
      </c>
      <c r="F517" s="12" t="s">
        <v>857</v>
      </c>
      <c r="G517" s="11"/>
      <c r="H517" s="13">
        <f>H518</f>
        <v>3408532</v>
      </c>
      <c r="I517" s="13">
        <f>I518</f>
        <v>0</v>
      </c>
      <c r="J517" s="13">
        <f>J518</f>
        <v>3408532</v>
      </c>
      <c r="K517" s="13">
        <f>K518</f>
        <v>3408532</v>
      </c>
      <c r="L517" s="13">
        <f>L518</f>
        <v>0</v>
      </c>
      <c r="M517" s="13">
        <f t="shared" si="62"/>
        <v>3408532</v>
      </c>
      <c r="N517" s="26"/>
      <c r="O517" s="26"/>
      <c r="P517" s="26"/>
    </row>
    <row r="518" spans="2:16" ht="24">
      <c r="B518" s="22" t="s">
        <v>140</v>
      </c>
      <c r="C518" s="11" t="s">
        <v>34</v>
      </c>
      <c r="D518" s="11" t="s">
        <v>71</v>
      </c>
      <c r="E518" s="11" t="s">
        <v>62</v>
      </c>
      <c r="F518" s="12" t="s">
        <v>857</v>
      </c>
      <c r="G518" s="11" t="s">
        <v>254</v>
      </c>
      <c r="H518" s="13">
        <f>5499550-2091018</f>
        <v>3408532</v>
      </c>
      <c r="I518" s="13">
        <v>0</v>
      </c>
      <c r="J518" s="13">
        <f>H518+I518</f>
        <v>3408532</v>
      </c>
      <c r="K518" s="13">
        <v>3408532</v>
      </c>
      <c r="L518" s="13">
        <v>0</v>
      </c>
      <c r="M518" s="13">
        <f t="shared" si="62"/>
        <v>3408532</v>
      </c>
      <c r="N518" s="26"/>
      <c r="O518" s="26"/>
      <c r="P518" s="26"/>
    </row>
    <row r="519" spans="2:16" ht="24" hidden="1">
      <c r="B519" s="22" t="s">
        <v>564</v>
      </c>
      <c r="C519" s="11" t="s">
        <v>34</v>
      </c>
      <c r="D519" s="11" t="s">
        <v>71</v>
      </c>
      <c r="E519" s="11" t="s">
        <v>62</v>
      </c>
      <c r="F519" s="12" t="s">
        <v>514</v>
      </c>
      <c r="G519" s="11"/>
      <c r="H519" s="13">
        <f>H520</f>
        <v>0</v>
      </c>
      <c r="I519" s="13">
        <f>I520</f>
        <v>0</v>
      </c>
      <c r="J519" s="13">
        <f>J520</f>
        <v>0</v>
      </c>
      <c r="K519" s="13">
        <f>K520</f>
        <v>0</v>
      </c>
      <c r="L519" s="13">
        <f>L520</f>
        <v>0</v>
      </c>
      <c r="M519" s="13">
        <f t="shared" si="62"/>
        <v>0</v>
      </c>
      <c r="N519" s="20"/>
      <c r="O519" s="20"/>
      <c r="P519" s="20"/>
    </row>
    <row r="520" spans="2:16" ht="24" hidden="1">
      <c r="B520" s="22" t="s">
        <v>140</v>
      </c>
      <c r="C520" s="11" t="s">
        <v>34</v>
      </c>
      <c r="D520" s="11" t="s">
        <v>71</v>
      </c>
      <c r="E520" s="11" t="s">
        <v>62</v>
      </c>
      <c r="F520" s="12" t="s">
        <v>514</v>
      </c>
      <c r="G520" s="11" t="s">
        <v>254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f t="shared" si="62"/>
        <v>0</v>
      </c>
      <c r="N520" s="20"/>
      <c r="O520" s="20"/>
      <c r="P520" s="20"/>
    </row>
    <row r="521" spans="2:16" ht="26.25">
      <c r="B521" s="32" t="s">
        <v>455</v>
      </c>
      <c r="C521" s="11" t="s">
        <v>34</v>
      </c>
      <c r="D521" s="11" t="s">
        <v>71</v>
      </c>
      <c r="E521" s="11" t="s">
        <v>62</v>
      </c>
      <c r="F521" s="12" t="s">
        <v>381</v>
      </c>
      <c r="G521" s="11"/>
      <c r="H521" s="13">
        <f aca="true" t="shared" si="65" ref="H521:L522">H522</f>
        <v>3093557</v>
      </c>
      <c r="I521" s="13">
        <f t="shared" si="65"/>
        <v>0</v>
      </c>
      <c r="J521" s="13">
        <f t="shared" si="65"/>
        <v>3093557</v>
      </c>
      <c r="K521" s="13">
        <f t="shared" si="65"/>
        <v>3093557</v>
      </c>
      <c r="L521" s="13">
        <f t="shared" si="65"/>
        <v>0</v>
      </c>
      <c r="M521" s="13">
        <f t="shared" si="62"/>
        <v>3093557</v>
      </c>
      <c r="N521" s="20"/>
      <c r="O521" s="20"/>
      <c r="P521" s="20"/>
    </row>
    <row r="522" spans="2:16" ht="26.25">
      <c r="B522" s="32" t="s">
        <v>298</v>
      </c>
      <c r="C522" s="11" t="s">
        <v>34</v>
      </c>
      <c r="D522" s="11" t="s">
        <v>71</v>
      </c>
      <c r="E522" s="11" t="s">
        <v>62</v>
      </c>
      <c r="F522" s="12" t="s">
        <v>382</v>
      </c>
      <c r="G522" s="11"/>
      <c r="H522" s="13">
        <f t="shared" si="65"/>
        <v>3093557</v>
      </c>
      <c r="I522" s="13">
        <f t="shared" si="65"/>
        <v>0</v>
      </c>
      <c r="J522" s="13">
        <f t="shared" si="65"/>
        <v>3093557</v>
      </c>
      <c r="K522" s="13">
        <f t="shared" si="65"/>
        <v>3093557</v>
      </c>
      <c r="L522" s="13">
        <f t="shared" si="65"/>
        <v>0</v>
      </c>
      <c r="M522" s="13">
        <f t="shared" si="62"/>
        <v>3093557</v>
      </c>
      <c r="N522" s="20"/>
      <c r="O522" s="20"/>
      <c r="P522" s="20"/>
    </row>
    <row r="523" spans="2:16" ht="26.25">
      <c r="B523" s="32" t="s">
        <v>140</v>
      </c>
      <c r="C523" s="11" t="s">
        <v>34</v>
      </c>
      <c r="D523" s="11" t="s">
        <v>71</v>
      </c>
      <c r="E523" s="11" t="s">
        <v>62</v>
      </c>
      <c r="F523" s="12" t="s">
        <v>382</v>
      </c>
      <c r="G523" s="11" t="s">
        <v>254</v>
      </c>
      <c r="H523" s="13">
        <v>3093557</v>
      </c>
      <c r="I523" s="13">
        <v>0</v>
      </c>
      <c r="J523" s="13">
        <f>H523+I523</f>
        <v>3093557</v>
      </c>
      <c r="K523" s="13">
        <v>3093557</v>
      </c>
      <c r="L523" s="13">
        <v>0</v>
      </c>
      <c r="M523" s="13">
        <f t="shared" si="62"/>
        <v>3093557</v>
      </c>
      <c r="N523" s="20"/>
      <c r="O523" s="20"/>
      <c r="P523" s="20"/>
    </row>
    <row r="524" spans="2:16" ht="39">
      <c r="B524" s="32" t="s">
        <v>456</v>
      </c>
      <c r="C524" s="11" t="s">
        <v>34</v>
      </c>
      <c r="D524" s="11" t="s">
        <v>71</v>
      </c>
      <c r="E524" s="11" t="s">
        <v>62</v>
      </c>
      <c r="F524" s="12" t="s">
        <v>383</v>
      </c>
      <c r="G524" s="11"/>
      <c r="H524" s="13">
        <f>H525+H526</f>
        <v>2387600</v>
      </c>
      <c r="I524" s="13">
        <f>I525+I526</f>
        <v>0</v>
      </c>
      <c r="J524" s="13">
        <f>J525+J526</f>
        <v>2387600</v>
      </c>
      <c r="K524" s="13">
        <f>K525+K526</f>
        <v>2387600</v>
      </c>
      <c r="L524" s="13">
        <f>L525</f>
        <v>0</v>
      </c>
      <c r="M524" s="13">
        <f t="shared" si="62"/>
        <v>2387600</v>
      </c>
      <c r="N524" s="20"/>
      <c r="O524" s="20"/>
      <c r="P524" s="20"/>
    </row>
    <row r="525" spans="2:16" ht="26.25" hidden="1">
      <c r="B525" s="32" t="s">
        <v>140</v>
      </c>
      <c r="C525" s="11" t="s">
        <v>34</v>
      </c>
      <c r="D525" s="11" t="s">
        <v>71</v>
      </c>
      <c r="E525" s="11" t="s">
        <v>62</v>
      </c>
      <c r="F525" s="12" t="s">
        <v>383</v>
      </c>
      <c r="G525" s="11" t="s">
        <v>254</v>
      </c>
      <c r="H525" s="13">
        <v>0</v>
      </c>
      <c r="I525" s="13">
        <v>0</v>
      </c>
      <c r="J525" s="13">
        <f>H525+I525</f>
        <v>0</v>
      </c>
      <c r="K525" s="13">
        <v>0</v>
      </c>
      <c r="L525" s="13">
        <v>0</v>
      </c>
      <c r="M525" s="13">
        <f t="shared" si="62"/>
        <v>0</v>
      </c>
      <c r="N525" s="20"/>
      <c r="O525" s="20"/>
      <c r="P525" s="20"/>
    </row>
    <row r="526" spans="2:16" ht="12.75">
      <c r="B526" s="22" t="s">
        <v>846</v>
      </c>
      <c r="C526" s="11" t="s">
        <v>34</v>
      </c>
      <c r="D526" s="11" t="s">
        <v>71</v>
      </c>
      <c r="E526" s="11" t="s">
        <v>62</v>
      </c>
      <c r="F526" s="12" t="s">
        <v>858</v>
      </c>
      <c r="G526" s="11"/>
      <c r="H526" s="13">
        <f>H527</f>
        <v>2387600</v>
      </c>
      <c r="I526" s="13">
        <f>I527</f>
        <v>0</v>
      </c>
      <c r="J526" s="13">
        <f>J527</f>
        <v>2387600</v>
      </c>
      <c r="K526" s="13">
        <f>K527</f>
        <v>2387600</v>
      </c>
      <c r="L526" s="13">
        <f>L527</f>
        <v>0</v>
      </c>
      <c r="M526" s="13">
        <f t="shared" si="62"/>
        <v>2387600</v>
      </c>
      <c r="N526" s="20"/>
      <c r="O526" s="20"/>
      <c r="P526" s="20"/>
    </row>
    <row r="527" spans="2:16" ht="24">
      <c r="B527" s="22" t="s">
        <v>140</v>
      </c>
      <c r="C527" s="11" t="s">
        <v>34</v>
      </c>
      <c r="D527" s="11" t="s">
        <v>71</v>
      </c>
      <c r="E527" s="11" t="s">
        <v>62</v>
      </c>
      <c r="F527" s="12" t="s">
        <v>858</v>
      </c>
      <c r="G527" s="11" t="s">
        <v>254</v>
      </c>
      <c r="H527" s="13">
        <v>2387600</v>
      </c>
      <c r="I527" s="13">
        <v>0</v>
      </c>
      <c r="J527" s="13">
        <f>H527+I527</f>
        <v>2387600</v>
      </c>
      <c r="K527" s="13">
        <v>2387600</v>
      </c>
      <c r="L527" s="13">
        <v>0</v>
      </c>
      <c r="M527" s="13">
        <f t="shared" si="62"/>
        <v>2387600</v>
      </c>
      <c r="N527" s="20"/>
      <c r="O527" s="20"/>
      <c r="P527" s="20"/>
    </row>
    <row r="528" spans="2:16" ht="24" hidden="1">
      <c r="B528" s="22" t="s">
        <v>539</v>
      </c>
      <c r="C528" s="11" t="s">
        <v>34</v>
      </c>
      <c r="D528" s="11" t="s">
        <v>71</v>
      </c>
      <c r="E528" s="11" t="s">
        <v>62</v>
      </c>
      <c r="F528" s="12" t="s">
        <v>515</v>
      </c>
      <c r="G528" s="11"/>
      <c r="H528" s="13">
        <f>H529</f>
        <v>0</v>
      </c>
      <c r="I528" s="13">
        <f>I529</f>
        <v>0</v>
      </c>
      <c r="J528" s="13">
        <f>J529</f>
        <v>0</v>
      </c>
      <c r="K528" s="13">
        <f>K529</f>
        <v>0</v>
      </c>
      <c r="L528" s="13">
        <f>L529</f>
        <v>0</v>
      </c>
      <c r="M528" s="13">
        <f t="shared" si="62"/>
        <v>0</v>
      </c>
      <c r="N528" s="20"/>
      <c r="O528" s="20"/>
      <c r="P528" s="20"/>
    </row>
    <row r="529" spans="2:16" ht="24" hidden="1">
      <c r="B529" s="22" t="s">
        <v>140</v>
      </c>
      <c r="C529" s="11" t="s">
        <v>34</v>
      </c>
      <c r="D529" s="11" t="s">
        <v>71</v>
      </c>
      <c r="E529" s="11" t="s">
        <v>62</v>
      </c>
      <c r="F529" s="12" t="s">
        <v>515</v>
      </c>
      <c r="G529" s="11" t="s">
        <v>254</v>
      </c>
      <c r="H529" s="13"/>
      <c r="I529" s="13"/>
      <c r="J529" s="13"/>
      <c r="K529" s="13"/>
      <c r="L529" s="13"/>
      <c r="M529" s="13">
        <f t="shared" si="62"/>
        <v>0</v>
      </c>
      <c r="N529" s="20"/>
      <c r="O529" s="20"/>
      <c r="P529" s="20"/>
    </row>
    <row r="530" spans="2:16" ht="36" hidden="1">
      <c r="B530" s="22" t="s">
        <v>743</v>
      </c>
      <c r="C530" s="11" t="s">
        <v>34</v>
      </c>
      <c r="D530" s="11" t="s">
        <v>71</v>
      </c>
      <c r="E530" s="11" t="s">
        <v>62</v>
      </c>
      <c r="F530" s="12" t="s">
        <v>739</v>
      </c>
      <c r="G530" s="11"/>
      <c r="H530" s="13">
        <f aca="true" t="shared" si="66" ref="H530:L531">H531</f>
        <v>0</v>
      </c>
      <c r="I530" s="13">
        <f t="shared" si="66"/>
        <v>0</v>
      </c>
      <c r="J530" s="13">
        <f t="shared" si="66"/>
        <v>0</v>
      </c>
      <c r="K530" s="13">
        <f t="shared" si="66"/>
        <v>0</v>
      </c>
      <c r="L530" s="13">
        <f t="shared" si="66"/>
        <v>0</v>
      </c>
      <c r="M530" s="13">
        <f t="shared" si="62"/>
        <v>0</v>
      </c>
      <c r="N530" s="20"/>
      <c r="O530" s="20"/>
      <c r="P530" s="20"/>
    </row>
    <row r="531" spans="2:16" ht="24" hidden="1">
      <c r="B531" s="22" t="s">
        <v>744</v>
      </c>
      <c r="C531" s="11" t="s">
        <v>34</v>
      </c>
      <c r="D531" s="11" t="s">
        <v>71</v>
      </c>
      <c r="E531" s="11" t="s">
        <v>62</v>
      </c>
      <c r="F531" s="12" t="s">
        <v>740</v>
      </c>
      <c r="G531" s="11"/>
      <c r="H531" s="13">
        <f t="shared" si="66"/>
        <v>0</v>
      </c>
      <c r="I531" s="13">
        <f t="shared" si="66"/>
        <v>0</v>
      </c>
      <c r="J531" s="13">
        <f t="shared" si="66"/>
        <v>0</v>
      </c>
      <c r="K531" s="13">
        <f t="shared" si="66"/>
        <v>0</v>
      </c>
      <c r="L531" s="13">
        <f t="shared" si="66"/>
        <v>0</v>
      </c>
      <c r="M531" s="13">
        <f t="shared" si="62"/>
        <v>0</v>
      </c>
      <c r="N531" s="20"/>
      <c r="O531" s="20"/>
      <c r="P531" s="20"/>
    </row>
    <row r="532" spans="2:16" ht="24" hidden="1">
      <c r="B532" s="22" t="s">
        <v>140</v>
      </c>
      <c r="C532" s="11" t="s">
        <v>34</v>
      </c>
      <c r="D532" s="11" t="s">
        <v>71</v>
      </c>
      <c r="E532" s="11" t="s">
        <v>62</v>
      </c>
      <c r="F532" s="12" t="s">
        <v>740</v>
      </c>
      <c r="G532" s="11" t="s">
        <v>254</v>
      </c>
      <c r="H532" s="13">
        <v>0</v>
      </c>
      <c r="I532" s="13"/>
      <c r="J532" s="13">
        <f>H532+I532</f>
        <v>0</v>
      </c>
      <c r="K532" s="13">
        <v>0</v>
      </c>
      <c r="L532" s="13">
        <v>0</v>
      </c>
      <c r="M532" s="13">
        <f t="shared" si="62"/>
        <v>0</v>
      </c>
      <c r="N532" s="20"/>
      <c r="O532" s="20"/>
      <c r="P532" s="20"/>
    </row>
    <row r="533" spans="2:16" ht="24">
      <c r="B533" s="22" t="s">
        <v>457</v>
      </c>
      <c r="C533" s="11" t="s">
        <v>34</v>
      </c>
      <c r="D533" s="11" t="s">
        <v>71</v>
      </c>
      <c r="E533" s="11" t="s">
        <v>62</v>
      </c>
      <c r="F533" s="12" t="s">
        <v>403</v>
      </c>
      <c r="G533" s="11"/>
      <c r="H533" s="13">
        <f>H534</f>
        <v>7683986</v>
      </c>
      <c r="I533" s="13">
        <f>I534</f>
        <v>0</v>
      </c>
      <c r="J533" s="13">
        <f>J534</f>
        <v>7683986</v>
      </c>
      <c r="K533" s="13">
        <f>K534</f>
        <v>7683986</v>
      </c>
      <c r="L533" s="13">
        <f>L534</f>
        <v>0</v>
      </c>
      <c r="M533" s="13">
        <f t="shared" si="62"/>
        <v>7683986</v>
      </c>
      <c r="N533" s="20"/>
      <c r="O533" s="20"/>
      <c r="P533" s="20"/>
    </row>
    <row r="534" spans="2:16" ht="12.75">
      <c r="B534" s="22" t="s">
        <v>540</v>
      </c>
      <c r="C534" s="11" t="s">
        <v>34</v>
      </c>
      <c r="D534" s="11" t="s">
        <v>71</v>
      </c>
      <c r="E534" s="11" t="s">
        <v>62</v>
      </c>
      <c r="F534" s="12" t="s">
        <v>493</v>
      </c>
      <c r="G534" s="11"/>
      <c r="H534" s="13">
        <f>H535+H539</f>
        <v>7683986</v>
      </c>
      <c r="I534" s="13">
        <f>I535+I539</f>
        <v>0</v>
      </c>
      <c r="J534" s="13">
        <f>J535+J539</f>
        <v>7683986</v>
      </c>
      <c r="K534" s="13">
        <f>K535+K539</f>
        <v>7683986</v>
      </c>
      <c r="L534" s="13">
        <f>L535+L539</f>
        <v>0</v>
      </c>
      <c r="M534" s="13">
        <f t="shared" si="62"/>
        <v>7683986</v>
      </c>
      <c r="N534" s="20"/>
      <c r="O534" s="20"/>
      <c r="P534" s="20"/>
    </row>
    <row r="535" spans="2:16" ht="24">
      <c r="B535" s="22" t="s">
        <v>541</v>
      </c>
      <c r="C535" s="11" t="s">
        <v>34</v>
      </c>
      <c r="D535" s="11" t="s">
        <v>71</v>
      </c>
      <c r="E535" s="11" t="s">
        <v>62</v>
      </c>
      <c r="F535" s="12" t="s">
        <v>516</v>
      </c>
      <c r="G535" s="11"/>
      <c r="H535" s="13">
        <f>H536+H537</f>
        <v>7683986</v>
      </c>
      <c r="I535" s="13">
        <f>I536+I537</f>
        <v>0</v>
      </c>
      <c r="J535" s="13">
        <f>J536+J537</f>
        <v>7683986</v>
      </c>
      <c r="K535" s="13">
        <f>K536+K537</f>
        <v>7683986</v>
      </c>
      <c r="L535" s="13">
        <f>L536</f>
        <v>0</v>
      </c>
      <c r="M535" s="13">
        <f t="shared" si="62"/>
        <v>7683986</v>
      </c>
      <c r="N535" s="20"/>
      <c r="O535" s="20"/>
      <c r="P535" s="20"/>
    </row>
    <row r="536" spans="2:16" ht="24" hidden="1">
      <c r="B536" s="22" t="s">
        <v>140</v>
      </c>
      <c r="C536" s="11" t="s">
        <v>34</v>
      </c>
      <c r="D536" s="11" t="s">
        <v>71</v>
      </c>
      <c r="E536" s="11" t="s">
        <v>62</v>
      </c>
      <c r="F536" s="12" t="s">
        <v>516</v>
      </c>
      <c r="G536" s="11" t="s">
        <v>254</v>
      </c>
      <c r="H536" s="13">
        <v>0</v>
      </c>
      <c r="I536" s="13">
        <v>0</v>
      </c>
      <c r="J536" s="13">
        <f>H536+I536</f>
        <v>0</v>
      </c>
      <c r="K536" s="13">
        <v>0</v>
      </c>
      <c r="L536" s="13">
        <v>0</v>
      </c>
      <c r="M536" s="13">
        <f t="shared" si="62"/>
        <v>0</v>
      </c>
      <c r="N536" s="20"/>
      <c r="O536" s="20"/>
      <c r="P536" s="20"/>
    </row>
    <row r="537" spans="2:16" ht="12.75">
      <c r="B537" s="22" t="s">
        <v>846</v>
      </c>
      <c r="C537" s="11" t="s">
        <v>34</v>
      </c>
      <c r="D537" s="11" t="s">
        <v>71</v>
      </c>
      <c r="E537" s="11" t="s">
        <v>62</v>
      </c>
      <c r="F537" s="12" t="s">
        <v>859</v>
      </c>
      <c r="G537" s="11"/>
      <c r="H537" s="13">
        <f>H538</f>
        <v>7683986</v>
      </c>
      <c r="I537" s="13">
        <f>I538</f>
        <v>0</v>
      </c>
      <c r="J537" s="13">
        <f>J538</f>
        <v>7683986</v>
      </c>
      <c r="K537" s="13">
        <f>K538</f>
        <v>7683986</v>
      </c>
      <c r="L537" s="13"/>
      <c r="M537" s="13">
        <f t="shared" si="62"/>
        <v>7683986</v>
      </c>
      <c r="N537" s="20"/>
      <c r="O537" s="20"/>
      <c r="P537" s="20"/>
    </row>
    <row r="538" spans="2:16" ht="24">
      <c r="B538" s="22" t="s">
        <v>140</v>
      </c>
      <c r="C538" s="11" t="s">
        <v>34</v>
      </c>
      <c r="D538" s="11" t="s">
        <v>71</v>
      </c>
      <c r="E538" s="11" t="s">
        <v>62</v>
      </c>
      <c r="F538" s="12" t="s">
        <v>859</v>
      </c>
      <c r="G538" s="11" t="s">
        <v>254</v>
      </c>
      <c r="H538" s="13">
        <f>9157040-1473054</f>
        <v>7683986</v>
      </c>
      <c r="I538" s="13">
        <v>0</v>
      </c>
      <c r="J538" s="13">
        <f>H538+I538</f>
        <v>7683986</v>
      </c>
      <c r="K538" s="13">
        <v>7683986</v>
      </c>
      <c r="L538" s="13">
        <v>0</v>
      </c>
      <c r="M538" s="13">
        <f t="shared" si="62"/>
        <v>7683986</v>
      </c>
      <c r="N538" s="20"/>
      <c r="O538" s="20"/>
      <c r="P538" s="20"/>
    </row>
    <row r="539" spans="2:16" ht="24" hidden="1">
      <c r="B539" s="22" t="s">
        <v>564</v>
      </c>
      <c r="C539" s="11" t="s">
        <v>34</v>
      </c>
      <c r="D539" s="11" t="s">
        <v>71</v>
      </c>
      <c r="E539" s="11" t="s">
        <v>62</v>
      </c>
      <c r="F539" s="12" t="s">
        <v>517</v>
      </c>
      <c r="G539" s="11"/>
      <c r="H539" s="13">
        <f>H540</f>
        <v>0</v>
      </c>
      <c r="I539" s="13">
        <f>I540</f>
        <v>0</v>
      </c>
      <c r="J539" s="13">
        <f>J540</f>
        <v>0</v>
      </c>
      <c r="K539" s="13">
        <f>K540</f>
        <v>0</v>
      </c>
      <c r="L539" s="13">
        <f>L540</f>
        <v>0</v>
      </c>
      <c r="M539" s="13">
        <f t="shared" si="62"/>
        <v>0</v>
      </c>
      <c r="N539" s="20"/>
      <c r="O539" s="20"/>
      <c r="P539" s="20"/>
    </row>
    <row r="540" spans="2:16" ht="24" hidden="1">
      <c r="B540" s="22" t="s">
        <v>140</v>
      </c>
      <c r="C540" s="11" t="s">
        <v>34</v>
      </c>
      <c r="D540" s="11" t="s">
        <v>71</v>
      </c>
      <c r="E540" s="11" t="s">
        <v>62</v>
      </c>
      <c r="F540" s="12" t="s">
        <v>517</v>
      </c>
      <c r="G540" s="11" t="s">
        <v>254</v>
      </c>
      <c r="H540" s="13"/>
      <c r="I540" s="13"/>
      <c r="J540" s="13"/>
      <c r="K540" s="13"/>
      <c r="L540" s="13"/>
      <c r="M540" s="13">
        <f t="shared" si="62"/>
        <v>0</v>
      </c>
      <c r="N540" s="20"/>
      <c r="O540" s="20"/>
      <c r="P540" s="20"/>
    </row>
    <row r="541" spans="2:16" ht="26.25" hidden="1">
      <c r="B541" s="32" t="s">
        <v>3</v>
      </c>
      <c r="C541" s="11" t="s">
        <v>34</v>
      </c>
      <c r="D541" s="11" t="s">
        <v>71</v>
      </c>
      <c r="E541" s="12" t="s">
        <v>69</v>
      </c>
      <c r="F541" s="12"/>
      <c r="G541" s="11"/>
      <c r="H541" s="13">
        <f>H542+H545</f>
        <v>0</v>
      </c>
      <c r="I541" s="13">
        <f>I542+I545</f>
        <v>0</v>
      </c>
      <c r="J541" s="13">
        <f>J542+J545</f>
        <v>0</v>
      </c>
      <c r="K541" s="13">
        <f>K542+K545</f>
        <v>0</v>
      </c>
      <c r="L541" s="13">
        <f>L542+L545</f>
        <v>0</v>
      </c>
      <c r="M541" s="13">
        <f aca="true" t="shared" si="67" ref="M541:M606">K541+L541</f>
        <v>0</v>
      </c>
      <c r="N541" s="20"/>
      <c r="O541" s="20"/>
      <c r="P541" s="20"/>
    </row>
    <row r="542" spans="2:16" ht="26.25" hidden="1">
      <c r="B542" s="32" t="s">
        <v>181</v>
      </c>
      <c r="C542" s="11" t="s">
        <v>34</v>
      </c>
      <c r="D542" s="11" t="s">
        <v>71</v>
      </c>
      <c r="E542" s="12" t="s">
        <v>69</v>
      </c>
      <c r="F542" s="12" t="s">
        <v>130</v>
      </c>
      <c r="G542" s="11"/>
      <c r="H542" s="13">
        <f aca="true" t="shared" si="68" ref="H542:L543">H543</f>
        <v>0</v>
      </c>
      <c r="I542" s="13">
        <f t="shared" si="68"/>
        <v>0</v>
      </c>
      <c r="J542" s="13">
        <f t="shared" si="68"/>
        <v>0</v>
      </c>
      <c r="K542" s="13">
        <f t="shared" si="68"/>
        <v>0</v>
      </c>
      <c r="L542" s="13">
        <f t="shared" si="68"/>
        <v>0</v>
      </c>
      <c r="M542" s="13">
        <f t="shared" si="67"/>
        <v>0</v>
      </c>
      <c r="N542" s="20"/>
      <c r="O542" s="20"/>
      <c r="P542" s="20"/>
    </row>
    <row r="543" spans="2:16" ht="26.25" hidden="1">
      <c r="B543" s="32" t="s">
        <v>182</v>
      </c>
      <c r="C543" s="11" t="s">
        <v>34</v>
      </c>
      <c r="D543" s="11" t="s">
        <v>71</v>
      </c>
      <c r="E543" s="12" t="s">
        <v>69</v>
      </c>
      <c r="F543" s="12" t="s">
        <v>104</v>
      </c>
      <c r="G543" s="11"/>
      <c r="H543" s="13">
        <f t="shared" si="68"/>
        <v>0</v>
      </c>
      <c r="I543" s="13">
        <f t="shared" si="68"/>
        <v>0</v>
      </c>
      <c r="J543" s="13">
        <f t="shared" si="68"/>
        <v>0</v>
      </c>
      <c r="K543" s="13">
        <f t="shared" si="68"/>
        <v>0</v>
      </c>
      <c r="L543" s="13">
        <f t="shared" si="68"/>
        <v>0</v>
      </c>
      <c r="M543" s="13">
        <f t="shared" si="67"/>
        <v>0</v>
      </c>
      <c r="N543" s="20"/>
      <c r="O543" s="20"/>
      <c r="P543" s="20"/>
    </row>
    <row r="544" spans="2:16" ht="26.25" hidden="1">
      <c r="B544" s="32" t="s">
        <v>140</v>
      </c>
      <c r="C544" s="11" t="s">
        <v>34</v>
      </c>
      <c r="D544" s="11" t="s">
        <v>71</v>
      </c>
      <c r="E544" s="12" t="s">
        <v>69</v>
      </c>
      <c r="F544" s="12" t="s">
        <v>104</v>
      </c>
      <c r="G544" s="11">
        <v>600</v>
      </c>
      <c r="H544" s="13">
        <v>0</v>
      </c>
      <c r="I544" s="13">
        <v>0</v>
      </c>
      <c r="J544" s="13">
        <v>0</v>
      </c>
      <c r="K544" s="13"/>
      <c r="L544" s="13"/>
      <c r="M544" s="13">
        <f t="shared" si="67"/>
        <v>0</v>
      </c>
      <c r="N544" s="20"/>
      <c r="O544" s="20"/>
      <c r="P544" s="20"/>
    </row>
    <row r="545" spans="2:16" ht="26.25" hidden="1">
      <c r="B545" s="32" t="s">
        <v>184</v>
      </c>
      <c r="C545" s="11" t="s">
        <v>34</v>
      </c>
      <c r="D545" s="11" t="s">
        <v>71</v>
      </c>
      <c r="E545" s="12" t="s">
        <v>69</v>
      </c>
      <c r="F545" s="12" t="s">
        <v>132</v>
      </c>
      <c r="G545" s="11"/>
      <c r="H545" s="13">
        <f aca="true" t="shared" si="69" ref="H545:L546">H546</f>
        <v>0</v>
      </c>
      <c r="I545" s="13">
        <f t="shared" si="69"/>
        <v>0</v>
      </c>
      <c r="J545" s="13">
        <f t="shared" si="69"/>
        <v>0</v>
      </c>
      <c r="K545" s="13">
        <f t="shared" si="69"/>
        <v>0</v>
      </c>
      <c r="L545" s="13">
        <f t="shared" si="69"/>
        <v>0</v>
      </c>
      <c r="M545" s="13">
        <f t="shared" si="67"/>
        <v>0</v>
      </c>
      <c r="N545" s="20"/>
      <c r="O545" s="20"/>
      <c r="P545" s="20"/>
    </row>
    <row r="546" spans="2:16" ht="26.25" hidden="1">
      <c r="B546" s="32" t="s">
        <v>187</v>
      </c>
      <c r="C546" s="11" t="s">
        <v>34</v>
      </c>
      <c r="D546" s="11" t="s">
        <v>71</v>
      </c>
      <c r="E546" s="12" t="s">
        <v>69</v>
      </c>
      <c r="F546" s="12" t="s">
        <v>155</v>
      </c>
      <c r="G546" s="11"/>
      <c r="H546" s="13">
        <f t="shared" si="69"/>
        <v>0</v>
      </c>
      <c r="I546" s="13">
        <f t="shared" si="69"/>
        <v>0</v>
      </c>
      <c r="J546" s="13">
        <f t="shared" si="69"/>
        <v>0</v>
      </c>
      <c r="K546" s="13">
        <f t="shared" si="69"/>
        <v>0</v>
      </c>
      <c r="L546" s="13">
        <f t="shared" si="69"/>
        <v>0</v>
      </c>
      <c r="M546" s="13">
        <f t="shared" si="67"/>
        <v>0</v>
      </c>
      <c r="N546" s="20"/>
      <c r="O546" s="20"/>
      <c r="P546" s="20"/>
    </row>
    <row r="547" spans="2:16" ht="26.25" hidden="1">
      <c r="B547" s="32" t="s">
        <v>140</v>
      </c>
      <c r="C547" s="11" t="s">
        <v>34</v>
      </c>
      <c r="D547" s="11" t="s">
        <v>71</v>
      </c>
      <c r="E547" s="12" t="s">
        <v>69</v>
      </c>
      <c r="F547" s="12" t="s">
        <v>155</v>
      </c>
      <c r="G547" s="11">
        <v>600</v>
      </c>
      <c r="H547" s="13">
        <v>0</v>
      </c>
      <c r="I547" s="13">
        <v>0</v>
      </c>
      <c r="J547" s="13">
        <v>0</v>
      </c>
      <c r="K547" s="13"/>
      <c r="L547" s="13"/>
      <c r="M547" s="13">
        <f t="shared" si="67"/>
        <v>0</v>
      </c>
      <c r="N547" s="20"/>
      <c r="O547" s="20"/>
      <c r="P547" s="20"/>
    </row>
    <row r="548" spans="2:16" ht="12.75">
      <c r="B548" s="32" t="s">
        <v>35</v>
      </c>
      <c r="C548" s="11" t="s">
        <v>34</v>
      </c>
      <c r="D548" s="11" t="s">
        <v>71</v>
      </c>
      <c r="E548" s="12" t="s">
        <v>71</v>
      </c>
      <c r="F548" s="12"/>
      <c r="G548" s="11"/>
      <c r="H548" s="13">
        <f>H553+H554</f>
        <v>1522800</v>
      </c>
      <c r="I548" s="13">
        <f>I553+I554</f>
        <v>0</v>
      </c>
      <c r="J548" s="13">
        <f>J553+J554</f>
        <v>1522800</v>
      </c>
      <c r="K548" s="13">
        <f>K553+K554</f>
        <v>1522800</v>
      </c>
      <c r="L548" s="13">
        <f>L553+L554</f>
        <v>0</v>
      </c>
      <c r="M548" s="13">
        <f t="shared" si="67"/>
        <v>1522800</v>
      </c>
      <c r="N548" s="20"/>
      <c r="O548" s="20"/>
      <c r="P548" s="20"/>
    </row>
    <row r="549" spans="2:16" ht="39">
      <c r="B549" s="32" t="s">
        <v>457</v>
      </c>
      <c r="C549" s="11" t="s">
        <v>34</v>
      </c>
      <c r="D549" s="11" t="s">
        <v>71</v>
      </c>
      <c r="E549" s="12" t="s">
        <v>71</v>
      </c>
      <c r="F549" s="12" t="s">
        <v>403</v>
      </c>
      <c r="G549" s="11"/>
      <c r="H549" s="13">
        <f aca="true" t="shared" si="70" ref="H549:J551">H550</f>
        <v>1522800</v>
      </c>
      <c r="I549" s="13">
        <f t="shared" si="70"/>
        <v>0</v>
      </c>
      <c r="J549" s="13">
        <f t="shared" si="70"/>
        <v>1522800</v>
      </c>
      <c r="K549" s="13">
        <f aca="true" t="shared" si="71" ref="K549:L551">K550</f>
        <v>1522800</v>
      </c>
      <c r="L549" s="13">
        <f t="shared" si="71"/>
        <v>0</v>
      </c>
      <c r="M549" s="13">
        <f t="shared" si="67"/>
        <v>1522800</v>
      </c>
      <c r="N549" s="20"/>
      <c r="O549" s="20"/>
      <c r="P549" s="20"/>
    </row>
    <row r="550" spans="2:16" ht="12.75">
      <c r="B550" s="32" t="s">
        <v>458</v>
      </c>
      <c r="C550" s="11" t="s">
        <v>34</v>
      </c>
      <c r="D550" s="11" t="s">
        <v>71</v>
      </c>
      <c r="E550" s="12" t="s">
        <v>71</v>
      </c>
      <c r="F550" s="12" t="s">
        <v>402</v>
      </c>
      <c r="G550" s="11"/>
      <c r="H550" s="13">
        <f t="shared" si="70"/>
        <v>1522800</v>
      </c>
      <c r="I550" s="13">
        <f t="shared" si="70"/>
        <v>0</v>
      </c>
      <c r="J550" s="13">
        <f t="shared" si="70"/>
        <v>1522800</v>
      </c>
      <c r="K550" s="13">
        <f t="shared" si="71"/>
        <v>1522800</v>
      </c>
      <c r="L550" s="13">
        <f t="shared" si="71"/>
        <v>0</v>
      </c>
      <c r="M550" s="13">
        <f t="shared" si="67"/>
        <v>1522800</v>
      </c>
      <c r="N550" s="20"/>
      <c r="O550" s="20"/>
      <c r="P550" s="20"/>
    </row>
    <row r="551" spans="2:16" ht="26.25">
      <c r="B551" s="32" t="s">
        <v>459</v>
      </c>
      <c r="C551" s="11" t="s">
        <v>34</v>
      </c>
      <c r="D551" s="11" t="s">
        <v>71</v>
      </c>
      <c r="E551" s="12" t="s">
        <v>71</v>
      </c>
      <c r="F551" s="12" t="s">
        <v>401</v>
      </c>
      <c r="G551" s="11"/>
      <c r="H551" s="13">
        <f t="shared" si="70"/>
        <v>1522800</v>
      </c>
      <c r="I551" s="13">
        <f t="shared" si="70"/>
        <v>0</v>
      </c>
      <c r="J551" s="13">
        <f t="shared" si="70"/>
        <v>1522800</v>
      </c>
      <c r="K551" s="13">
        <f t="shared" si="71"/>
        <v>1522800</v>
      </c>
      <c r="L551" s="13">
        <f t="shared" si="71"/>
        <v>0</v>
      </c>
      <c r="M551" s="13">
        <f t="shared" si="67"/>
        <v>1522800</v>
      </c>
      <c r="N551" s="20"/>
      <c r="O551" s="20"/>
      <c r="P551" s="20"/>
    </row>
    <row r="552" spans="2:16" ht="26.25">
      <c r="B552" s="32" t="s">
        <v>460</v>
      </c>
      <c r="C552" s="11" t="s">
        <v>34</v>
      </c>
      <c r="D552" s="11" t="s">
        <v>71</v>
      </c>
      <c r="E552" s="12" t="s">
        <v>71</v>
      </c>
      <c r="F552" s="12" t="s">
        <v>400</v>
      </c>
      <c r="G552" s="11"/>
      <c r="H552" s="13">
        <f>H553+H554</f>
        <v>1522800</v>
      </c>
      <c r="I552" s="13">
        <f>I553+I554</f>
        <v>0</v>
      </c>
      <c r="J552" s="13">
        <f>J553+J554</f>
        <v>1522800</v>
      </c>
      <c r="K552" s="13">
        <f>K553+K554</f>
        <v>1522800</v>
      </c>
      <c r="L552" s="13">
        <f>L553+L554</f>
        <v>0</v>
      </c>
      <c r="M552" s="13">
        <f t="shared" si="67"/>
        <v>1522800</v>
      </c>
      <c r="N552" s="20"/>
      <c r="O552" s="20"/>
      <c r="P552" s="20"/>
    </row>
    <row r="553" spans="2:16" ht="12.75">
      <c r="B553" s="32" t="s">
        <v>144</v>
      </c>
      <c r="C553" s="11" t="s">
        <v>34</v>
      </c>
      <c r="D553" s="11" t="s">
        <v>71</v>
      </c>
      <c r="E553" s="12" t="s">
        <v>71</v>
      </c>
      <c r="F553" s="12" t="s">
        <v>400</v>
      </c>
      <c r="G553" s="11" t="s">
        <v>266</v>
      </c>
      <c r="H553" s="13">
        <v>893600</v>
      </c>
      <c r="I553" s="13">
        <v>0</v>
      </c>
      <c r="J553" s="13">
        <f>H553+I553</f>
        <v>893600</v>
      </c>
      <c r="K553" s="13">
        <v>893600</v>
      </c>
      <c r="L553" s="13">
        <v>0</v>
      </c>
      <c r="M553" s="13">
        <f t="shared" si="67"/>
        <v>893600</v>
      </c>
      <c r="N553" s="20"/>
      <c r="O553" s="20"/>
      <c r="P553" s="20"/>
    </row>
    <row r="554" spans="2:16" ht="26.25">
      <c r="B554" s="32" t="s">
        <v>140</v>
      </c>
      <c r="C554" s="11" t="s">
        <v>34</v>
      </c>
      <c r="D554" s="11" t="s">
        <v>71</v>
      </c>
      <c r="E554" s="12" t="s">
        <v>71</v>
      </c>
      <c r="F554" s="12" t="s">
        <v>400</v>
      </c>
      <c r="G554" s="11" t="s">
        <v>254</v>
      </c>
      <c r="H554" s="13">
        <v>629200</v>
      </c>
      <c r="I554" s="13">
        <v>0</v>
      </c>
      <c r="J554" s="13">
        <f>H554+I554</f>
        <v>629200</v>
      </c>
      <c r="K554" s="13">
        <v>629200</v>
      </c>
      <c r="L554" s="13">
        <v>0</v>
      </c>
      <c r="M554" s="13">
        <f t="shared" si="67"/>
        <v>629200</v>
      </c>
      <c r="N554" s="20"/>
      <c r="O554" s="20"/>
      <c r="P554" s="20"/>
    </row>
    <row r="555" spans="2:16" ht="12.75">
      <c r="B555" s="32" t="s">
        <v>36</v>
      </c>
      <c r="C555" s="11" t="s">
        <v>34</v>
      </c>
      <c r="D555" s="11" t="s">
        <v>71</v>
      </c>
      <c r="E555" s="12" t="s">
        <v>67</v>
      </c>
      <c r="F555" s="12"/>
      <c r="G555" s="11"/>
      <c r="H555" s="13">
        <f>H559+H564+H556+H567</f>
        <v>20482014</v>
      </c>
      <c r="I555" s="13">
        <f>I559+I564+I556+I567</f>
        <v>0</v>
      </c>
      <c r="J555" s="13">
        <f>J559+J564+J556+J567</f>
        <v>20482014</v>
      </c>
      <c r="K555" s="13">
        <f>K559+K564+K556+K567</f>
        <v>20256427</v>
      </c>
      <c r="L555" s="13">
        <f>L559+L564+L556+L567</f>
        <v>0</v>
      </c>
      <c r="M555" s="13">
        <f t="shared" si="67"/>
        <v>20256427</v>
      </c>
      <c r="N555" s="20"/>
      <c r="O555" s="20"/>
      <c r="P555" s="20"/>
    </row>
    <row r="556" spans="2:16" ht="39" hidden="1">
      <c r="B556" s="32" t="s">
        <v>188</v>
      </c>
      <c r="C556" s="11" t="s">
        <v>34</v>
      </c>
      <c r="D556" s="11" t="s">
        <v>71</v>
      </c>
      <c r="E556" s="12" t="s">
        <v>67</v>
      </c>
      <c r="F556" s="12" t="s">
        <v>117</v>
      </c>
      <c r="G556" s="11"/>
      <c r="H556" s="13">
        <f aca="true" t="shared" si="72" ref="H556:L557">H557</f>
        <v>0</v>
      </c>
      <c r="I556" s="13">
        <f t="shared" si="72"/>
        <v>0</v>
      </c>
      <c r="J556" s="13">
        <f t="shared" si="72"/>
        <v>0</v>
      </c>
      <c r="K556" s="13">
        <f t="shared" si="72"/>
        <v>0</v>
      </c>
      <c r="L556" s="13">
        <f t="shared" si="72"/>
        <v>0</v>
      </c>
      <c r="M556" s="13">
        <f t="shared" si="67"/>
        <v>0</v>
      </c>
      <c r="N556" s="20"/>
      <c r="O556" s="20"/>
      <c r="P556" s="20"/>
    </row>
    <row r="557" spans="2:16" ht="26.25" hidden="1">
      <c r="B557" s="32" t="s">
        <v>256</v>
      </c>
      <c r="C557" s="11" t="s">
        <v>34</v>
      </c>
      <c r="D557" s="11" t="s">
        <v>71</v>
      </c>
      <c r="E557" s="12" t="s">
        <v>67</v>
      </c>
      <c r="F557" s="12" t="s">
        <v>255</v>
      </c>
      <c r="G557" s="11"/>
      <c r="H557" s="13">
        <f t="shared" si="72"/>
        <v>0</v>
      </c>
      <c r="I557" s="13">
        <f t="shared" si="72"/>
        <v>0</v>
      </c>
      <c r="J557" s="13">
        <f t="shared" si="72"/>
        <v>0</v>
      </c>
      <c r="K557" s="13">
        <f t="shared" si="72"/>
        <v>0</v>
      </c>
      <c r="L557" s="13">
        <f t="shared" si="72"/>
        <v>0</v>
      </c>
      <c r="M557" s="13">
        <f t="shared" si="67"/>
        <v>0</v>
      </c>
      <c r="N557" s="20"/>
      <c r="O557" s="20"/>
      <c r="P557" s="20"/>
    </row>
    <row r="558" spans="2:16" ht="26.25" hidden="1">
      <c r="B558" s="32" t="s">
        <v>139</v>
      </c>
      <c r="C558" s="11" t="s">
        <v>34</v>
      </c>
      <c r="D558" s="11" t="s">
        <v>71</v>
      </c>
      <c r="E558" s="12" t="s">
        <v>67</v>
      </c>
      <c r="F558" s="12" t="s">
        <v>255</v>
      </c>
      <c r="G558" s="11">
        <v>200</v>
      </c>
      <c r="H558" s="13">
        <v>0</v>
      </c>
      <c r="I558" s="13">
        <v>0</v>
      </c>
      <c r="J558" s="13">
        <v>0</v>
      </c>
      <c r="K558" s="13"/>
      <c r="L558" s="13"/>
      <c r="M558" s="13">
        <f t="shared" si="67"/>
        <v>0</v>
      </c>
      <c r="N558" s="20"/>
      <c r="O558" s="20"/>
      <c r="P558" s="20"/>
    </row>
    <row r="559" spans="2:16" ht="52.5" hidden="1">
      <c r="B559" s="32" t="s">
        <v>193</v>
      </c>
      <c r="C559" s="11" t="s">
        <v>34</v>
      </c>
      <c r="D559" s="11" t="s">
        <v>71</v>
      </c>
      <c r="E559" s="12" t="s">
        <v>67</v>
      </c>
      <c r="F559" s="12" t="s">
        <v>133</v>
      </c>
      <c r="G559" s="11"/>
      <c r="H559" s="13">
        <f>H560+H562</f>
        <v>0</v>
      </c>
      <c r="I559" s="13">
        <f>I560+I562</f>
        <v>0</v>
      </c>
      <c r="J559" s="13">
        <f>J560+J562</f>
        <v>0</v>
      </c>
      <c r="K559" s="13">
        <f>K560+K562</f>
        <v>0</v>
      </c>
      <c r="L559" s="13">
        <f>L560+L562</f>
        <v>0</v>
      </c>
      <c r="M559" s="13">
        <f t="shared" si="67"/>
        <v>0</v>
      </c>
      <c r="N559" s="20"/>
      <c r="O559" s="20"/>
      <c r="P559" s="20"/>
    </row>
    <row r="560" spans="2:16" ht="12.75" hidden="1">
      <c r="B560" s="32" t="s">
        <v>194</v>
      </c>
      <c r="C560" s="11" t="s">
        <v>34</v>
      </c>
      <c r="D560" s="11" t="s">
        <v>71</v>
      </c>
      <c r="E560" s="12" t="s">
        <v>67</v>
      </c>
      <c r="F560" s="12" t="s">
        <v>109</v>
      </c>
      <c r="G560" s="11"/>
      <c r="H560" s="13">
        <f>H561</f>
        <v>0</v>
      </c>
      <c r="I560" s="13">
        <f>I561</f>
        <v>0</v>
      </c>
      <c r="J560" s="13">
        <f>J561</f>
        <v>0</v>
      </c>
      <c r="K560" s="13">
        <f>K561</f>
        <v>0</v>
      </c>
      <c r="L560" s="13">
        <f>L561</f>
        <v>0</v>
      </c>
      <c r="M560" s="13">
        <f t="shared" si="67"/>
        <v>0</v>
      </c>
      <c r="N560" s="20"/>
      <c r="O560" s="20"/>
      <c r="P560" s="20"/>
    </row>
    <row r="561" spans="2:16" ht="26.25" hidden="1">
      <c r="B561" s="32" t="s">
        <v>139</v>
      </c>
      <c r="C561" s="11" t="s">
        <v>34</v>
      </c>
      <c r="D561" s="11" t="s">
        <v>71</v>
      </c>
      <c r="E561" s="12" t="s">
        <v>67</v>
      </c>
      <c r="F561" s="12" t="s">
        <v>109</v>
      </c>
      <c r="G561" s="11">
        <v>200</v>
      </c>
      <c r="H561" s="13">
        <v>0</v>
      </c>
      <c r="I561" s="13">
        <v>0</v>
      </c>
      <c r="J561" s="13">
        <v>0</v>
      </c>
      <c r="K561" s="13"/>
      <c r="L561" s="13"/>
      <c r="M561" s="13">
        <f t="shared" si="67"/>
        <v>0</v>
      </c>
      <c r="N561" s="20"/>
      <c r="O561" s="20"/>
      <c r="P561" s="20"/>
    </row>
    <row r="562" spans="2:16" ht="26.25" hidden="1">
      <c r="B562" s="32" t="s">
        <v>263</v>
      </c>
      <c r="C562" s="11" t="s">
        <v>34</v>
      </c>
      <c r="D562" s="11" t="s">
        <v>71</v>
      </c>
      <c r="E562" s="12" t="s">
        <v>67</v>
      </c>
      <c r="F562" s="12" t="s">
        <v>258</v>
      </c>
      <c r="G562" s="11"/>
      <c r="H562" s="13">
        <f>H563</f>
        <v>0</v>
      </c>
      <c r="I562" s="13">
        <f>I563</f>
        <v>0</v>
      </c>
      <c r="J562" s="13">
        <f>J563</f>
        <v>0</v>
      </c>
      <c r="K562" s="13">
        <f>K563</f>
        <v>0</v>
      </c>
      <c r="L562" s="13">
        <f>L563</f>
        <v>0</v>
      </c>
      <c r="M562" s="13">
        <f t="shared" si="67"/>
        <v>0</v>
      </c>
      <c r="N562" s="20"/>
      <c r="O562" s="20"/>
      <c r="P562" s="20"/>
    </row>
    <row r="563" spans="2:16" ht="26.25" hidden="1">
      <c r="B563" s="32" t="s">
        <v>139</v>
      </c>
      <c r="C563" s="11" t="s">
        <v>34</v>
      </c>
      <c r="D563" s="11" t="s">
        <v>71</v>
      </c>
      <c r="E563" s="12" t="s">
        <v>67</v>
      </c>
      <c r="F563" s="12" t="s">
        <v>258</v>
      </c>
      <c r="G563" s="11" t="s">
        <v>253</v>
      </c>
      <c r="H563" s="13">
        <v>0</v>
      </c>
      <c r="I563" s="13">
        <v>0</v>
      </c>
      <c r="J563" s="13">
        <v>0</v>
      </c>
      <c r="K563" s="13"/>
      <c r="L563" s="13"/>
      <c r="M563" s="13">
        <f t="shared" si="67"/>
        <v>0</v>
      </c>
      <c r="N563" s="20"/>
      <c r="O563" s="20"/>
      <c r="P563" s="20"/>
    </row>
    <row r="564" spans="2:16" ht="26.25" hidden="1">
      <c r="B564" s="32" t="s">
        <v>261</v>
      </c>
      <c r="C564" s="11" t="s">
        <v>34</v>
      </c>
      <c r="D564" s="11" t="s">
        <v>71</v>
      </c>
      <c r="E564" s="12" t="s">
        <v>67</v>
      </c>
      <c r="F564" s="12" t="s">
        <v>260</v>
      </c>
      <c r="G564" s="11"/>
      <c r="H564" s="13">
        <f aca="true" t="shared" si="73" ref="H564:L565">H565</f>
        <v>0</v>
      </c>
      <c r="I564" s="13">
        <f t="shared" si="73"/>
        <v>0</v>
      </c>
      <c r="J564" s="13">
        <f t="shared" si="73"/>
        <v>0</v>
      </c>
      <c r="K564" s="13">
        <f t="shared" si="73"/>
        <v>0</v>
      </c>
      <c r="L564" s="13">
        <f t="shared" si="73"/>
        <v>0</v>
      </c>
      <c r="M564" s="13">
        <f t="shared" si="67"/>
        <v>0</v>
      </c>
      <c r="N564" s="20"/>
      <c r="O564" s="20"/>
      <c r="P564" s="20"/>
    </row>
    <row r="565" spans="2:16" ht="26.25" hidden="1">
      <c r="B565" s="32" t="s">
        <v>262</v>
      </c>
      <c r="C565" s="11" t="s">
        <v>34</v>
      </c>
      <c r="D565" s="11" t="s">
        <v>71</v>
      </c>
      <c r="E565" s="12" t="s">
        <v>67</v>
      </c>
      <c r="F565" s="12" t="s">
        <v>259</v>
      </c>
      <c r="G565" s="11"/>
      <c r="H565" s="13">
        <f t="shared" si="73"/>
        <v>0</v>
      </c>
      <c r="I565" s="13">
        <f t="shared" si="73"/>
        <v>0</v>
      </c>
      <c r="J565" s="13">
        <f t="shared" si="73"/>
        <v>0</v>
      </c>
      <c r="K565" s="13">
        <f t="shared" si="73"/>
        <v>0</v>
      </c>
      <c r="L565" s="13">
        <f t="shared" si="73"/>
        <v>0</v>
      </c>
      <c r="M565" s="13">
        <f t="shared" si="67"/>
        <v>0</v>
      </c>
      <c r="N565" s="20"/>
      <c r="O565" s="20"/>
      <c r="P565" s="20"/>
    </row>
    <row r="566" spans="2:16" ht="26.25" hidden="1">
      <c r="B566" s="32" t="s">
        <v>139</v>
      </c>
      <c r="C566" s="11" t="s">
        <v>34</v>
      </c>
      <c r="D566" s="11" t="s">
        <v>71</v>
      </c>
      <c r="E566" s="12" t="s">
        <v>67</v>
      </c>
      <c r="F566" s="12" t="s">
        <v>259</v>
      </c>
      <c r="G566" s="11" t="s">
        <v>253</v>
      </c>
      <c r="H566" s="13"/>
      <c r="I566" s="13"/>
      <c r="J566" s="13"/>
      <c r="K566" s="13"/>
      <c r="L566" s="13"/>
      <c r="M566" s="13">
        <f t="shared" si="67"/>
        <v>0</v>
      </c>
      <c r="N566" s="20"/>
      <c r="O566" s="20"/>
      <c r="P566" s="20"/>
    </row>
    <row r="567" spans="2:16" ht="26.25">
      <c r="B567" s="32" t="s">
        <v>428</v>
      </c>
      <c r="C567" s="11" t="s">
        <v>34</v>
      </c>
      <c r="D567" s="11" t="s">
        <v>71</v>
      </c>
      <c r="E567" s="12" t="s">
        <v>67</v>
      </c>
      <c r="F567" s="12" t="s">
        <v>346</v>
      </c>
      <c r="G567" s="11"/>
      <c r="H567" s="13">
        <f>H568</f>
        <v>20482014</v>
      </c>
      <c r="I567" s="13">
        <f>I568</f>
        <v>0</v>
      </c>
      <c r="J567" s="13">
        <f>J568</f>
        <v>20482014</v>
      </c>
      <c r="K567" s="13">
        <f>K568</f>
        <v>20256427</v>
      </c>
      <c r="L567" s="13">
        <f>L568</f>
        <v>0</v>
      </c>
      <c r="M567" s="13">
        <f t="shared" si="67"/>
        <v>20256427</v>
      </c>
      <c r="N567" s="20"/>
      <c r="O567" s="20"/>
      <c r="P567" s="20"/>
    </row>
    <row r="568" spans="2:16" ht="39">
      <c r="B568" s="32" t="s">
        <v>593</v>
      </c>
      <c r="C568" s="11" t="s">
        <v>34</v>
      </c>
      <c r="D568" s="11" t="s">
        <v>71</v>
      </c>
      <c r="E568" s="12" t="s">
        <v>67</v>
      </c>
      <c r="F568" s="12" t="s">
        <v>384</v>
      </c>
      <c r="G568" s="11"/>
      <c r="H568" s="13">
        <f>H570+H576</f>
        <v>20482014</v>
      </c>
      <c r="I568" s="13">
        <f>I570+I576</f>
        <v>0</v>
      </c>
      <c r="J568" s="13">
        <f>J570+J576</f>
        <v>20482014</v>
      </c>
      <c r="K568" s="13">
        <f>K570+K576</f>
        <v>20256427</v>
      </c>
      <c r="L568" s="13">
        <f>L569+L576</f>
        <v>0</v>
      </c>
      <c r="M568" s="13">
        <f t="shared" si="67"/>
        <v>20256427</v>
      </c>
      <c r="N568" s="20"/>
      <c r="O568" s="20"/>
      <c r="P568" s="20"/>
    </row>
    <row r="569" spans="2:16" ht="39" hidden="1">
      <c r="B569" s="32" t="s">
        <v>461</v>
      </c>
      <c r="C569" s="11" t="s">
        <v>34</v>
      </c>
      <c r="D569" s="11" t="s">
        <v>71</v>
      </c>
      <c r="E569" s="12" t="s">
        <v>67</v>
      </c>
      <c r="F569" s="12" t="s">
        <v>385</v>
      </c>
      <c r="G569" s="11"/>
      <c r="H569" s="13">
        <v>0</v>
      </c>
      <c r="I569" s="13">
        <v>0</v>
      </c>
      <c r="J569" s="13">
        <v>0</v>
      </c>
      <c r="K569" s="13">
        <v>0</v>
      </c>
      <c r="L569" s="13">
        <f>L572+L574</f>
        <v>0</v>
      </c>
      <c r="M569" s="13">
        <f t="shared" si="67"/>
        <v>0</v>
      </c>
      <c r="N569" s="20"/>
      <c r="O569" s="20"/>
      <c r="P569" s="20"/>
    </row>
    <row r="570" spans="2:16" ht="36">
      <c r="B570" s="22" t="s">
        <v>461</v>
      </c>
      <c r="C570" s="11" t="s">
        <v>34</v>
      </c>
      <c r="D570" s="11" t="s">
        <v>71</v>
      </c>
      <c r="E570" s="12" t="s">
        <v>67</v>
      </c>
      <c r="F570" s="12" t="s">
        <v>795</v>
      </c>
      <c r="G570" s="11"/>
      <c r="H570" s="13">
        <f>H572+H574</f>
        <v>7118110</v>
      </c>
      <c r="I570" s="13">
        <f>I572+I574</f>
        <v>0</v>
      </c>
      <c r="J570" s="13">
        <f>J572+J574</f>
        <v>7118110</v>
      </c>
      <c r="K570" s="13">
        <f>K572+K574</f>
        <v>7118110</v>
      </c>
      <c r="L570" s="13">
        <f>L572+L574</f>
        <v>0</v>
      </c>
      <c r="M570" s="13">
        <f t="shared" si="67"/>
        <v>7118110</v>
      </c>
      <c r="N570" s="20"/>
      <c r="O570" s="20"/>
      <c r="P570" s="20"/>
    </row>
    <row r="571" spans="2:16" ht="24">
      <c r="B571" s="22" t="s">
        <v>889</v>
      </c>
      <c r="C571" s="11" t="s">
        <v>34</v>
      </c>
      <c r="D571" s="11" t="s">
        <v>71</v>
      </c>
      <c r="E571" s="12" t="s">
        <v>67</v>
      </c>
      <c r="F571" s="12" t="s">
        <v>888</v>
      </c>
      <c r="G571" s="11"/>
      <c r="H571" s="13">
        <f>H572+H574</f>
        <v>7118110</v>
      </c>
      <c r="I571" s="13">
        <f>I572+I574</f>
        <v>0</v>
      </c>
      <c r="J571" s="13">
        <f>J572+J574</f>
        <v>7118110</v>
      </c>
      <c r="K571" s="13">
        <f>K572+K574</f>
        <v>7118110</v>
      </c>
      <c r="L571" s="13">
        <f>L572+L574</f>
        <v>0</v>
      </c>
      <c r="M571" s="13">
        <f t="shared" si="67"/>
        <v>7118110</v>
      </c>
      <c r="N571" s="20"/>
      <c r="O571" s="20"/>
      <c r="P571" s="20"/>
    </row>
    <row r="572" spans="2:16" ht="26.25">
      <c r="B572" s="32" t="s">
        <v>195</v>
      </c>
      <c r="C572" s="11" t="s">
        <v>34</v>
      </c>
      <c r="D572" s="11" t="s">
        <v>71</v>
      </c>
      <c r="E572" s="12" t="s">
        <v>67</v>
      </c>
      <c r="F572" s="12" t="s">
        <v>518</v>
      </c>
      <c r="G572" s="11"/>
      <c r="H572" s="13">
        <f>H573</f>
        <v>642370</v>
      </c>
      <c r="I572" s="13">
        <f>I573</f>
        <v>0</v>
      </c>
      <c r="J572" s="13">
        <f>J573</f>
        <v>642370</v>
      </c>
      <c r="K572" s="13">
        <f>K573</f>
        <v>642370</v>
      </c>
      <c r="L572" s="13">
        <f>L573</f>
        <v>0</v>
      </c>
      <c r="M572" s="13">
        <f t="shared" si="67"/>
        <v>642370</v>
      </c>
      <c r="N572" s="20"/>
      <c r="O572" s="20"/>
      <c r="P572" s="20"/>
    </row>
    <row r="573" spans="2:16" ht="52.5">
      <c r="B573" s="32" t="s">
        <v>138</v>
      </c>
      <c r="C573" s="11" t="s">
        <v>34</v>
      </c>
      <c r="D573" s="11" t="s">
        <v>71</v>
      </c>
      <c r="E573" s="12" t="s">
        <v>67</v>
      </c>
      <c r="F573" s="12" t="s">
        <v>518</v>
      </c>
      <c r="G573" s="11" t="s">
        <v>116</v>
      </c>
      <c r="H573" s="13">
        <v>642370</v>
      </c>
      <c r="I573" s="13">
        <v>0</v>
      </c>
      <c r="J573" s="13">
        <f>H573+I573</f>
        <v>642370</v>
      </c>
      <c r="K573" s="13">
        <v>642370</v>
      </c>
      <c r="L573" s="13">
        <v>0</v>
      </c>
      <c r="M573" s="13">
        <f t="shared" si="67"/>
        <v>642370</v>
      </c>
      <c r="N573" s="20"/>
      <c r="O573" s="20"/>
      <c r="P573" s="20"/>
    </row>
    <row r="574" spans="2:16" ht="26.25">
      <c r="B574" s="32" t="s">
        <v>302</v>
      </c>
      <c r="C574" s="11" t="s">
        <v>34</v>
      </c>
      <c r="D574" s="11" t="s">
        <v>71</v>
      </c>
      <c r="E574" s="12" t="s">
        <v>67</v>
      </c>
      <c r="F574" s="12" t="s">
        <v>519</v>
      </c>
      <c r="G574" s="11"/>
      <c r="H574" s="13">
        <f>H575</f>
        <v>6475740</v>
      </c>
      <c r="I574" s="13">
        <f>I575</f>
        <v>0</v>
      </c>
      <c r="J574" s="13">
        <f>J575</f>
        <v>6475740</v>
      </c>
      <c r="K574" s="13">
        <f>K575</f>
        <v>6475740</v>
      </c>
      <c r="L574" s="13">
        <f>L575</f>
        <v>0</v>
      </c>
      <c r="M574" s="13">
        <f t="shared" si="67"/>
        <v>6475740</v>
      </c>
      <c r="N574" s="20"/>
      <c r="O574" s="20"/>
      <c r="P574" s="20"/>
    </row>
    <row r="575" spans="2:16" ht="52.5">
      <c r="B575" s="32" t="s">
        <v>138</v>
      </c>
      <c r="C575" s="11" t="s">
        <v>34</v>
      </c>
      <c r="D575" s="11" t="s">
        <v>71</v>
      </c>
      <c r="E575" s="12" t="s">
        <v>67</v>
      </c>
      <c r="F575" s="12" t="s">
        <v>519</v>
      </c>
      <c r="G575" s="11" t="s">
        <v>116</v>
      </c>
      <c r="H575" s="13">
        <v>6475740</v>
      </c>
      <c r="I575" s="13">
        <v>0</v>
      </c>
      <c r="J575" s="13">
        <f>H575+I575</f>
        <v>6475740</v>
      </c>
      <c r="K575" s="13">
        <v>6475740</v>
      </c>
      <c r="L575" s="13">
        <v>0</v>
      </c>
      <c r="M575" s="13">
        <f t="shared" si="67"/>
        <v>6475740</v>
      </c>
      <c r="N575" s="20"/>
      <c r="O575" s="20"/>
      <c r="P575" s="20"/>
    </row>
    <row r="576" spans="2:16" ht="39">
      <c r="B576" s="32" t="s">
        <v>462</v>
      </c>
      <c r="C576" s="11" t="s">
        <v>34</v>
      </c>
      <c r="D576" s="11" t="s">
        <v>71</v>
      </c>
      <c r="E576" s="12" t="s">
        <v>67</v>
      </c>
      <c r="F576" s="12" t="s">
        <v>386</v>
      </c>
      <c r="G576" s="11"/>
      <c r="H576" s="13">
        <f>H577+H581</f>
        <v>13363904</v>
      </c>
      <c r="I576" s="13">
        <f>I577+I581</f>
        <v>0</v>
      </c>
      <c r="J576" s="13">
        <f>J577+J581</f>
        <v>13363904</v>
      </c>
      <c r="K576" s="13">
        <f>K577+K581</f>
        <v>13138317</v>
      </c>
      <c r="L576" s="13">
        <f>L577+L581</f>
        <v>0</v>
      </c>
      <c r="M576" s="13">
        <f t="shared" si="67"/>
        <v>13138317</v>
      </c>
      <c r="N576" s="20"/>
      <c r="O576" s="20"/>
      <c r="P576" s="20"/>
    </row>
    <row r="577" spans="2:16" ht="39">
      <c r="B577" s="32" t="s">
        <v>463</v>
      </c>
      <c r="C577" s="11" t="s">
        <v>34</v>
      </c>
      <c r="D577" s="11" t="s">
        <v>71</v>
      </c>
      <c r="E577" s="12" t="s">
        <v>67</v>
      </c>
      <c r="F577" s="12" t="s">
        <v>520</v>
      </c>
      <c r="G577" s="11"/>
      <c r="H577" s="13">
        <f>H578+H579+H580</f>
        <v>7941711</v>
      </c>
      <c r="I577" s="13">
        <f>I578+I579+I580</f>
        <v>0</v>
      </c>
      <c r="J577" s="13">
        <f>J578+J579+J580</f>
        <v>7941711</v>
      </c>
      <c r="K577" s="13">
        <f>K578+K579+K580</f>
        <v>7941711</v>
      </c>
      <c r="L577" s="13">
        <f>L578+L579+L580</f>
        <v>0</v>
      </c>
      <c r="M577" s="13">
        <f t="shared" si="67"/>
        <v>7941711</v>
      </c>
      <c r="N577" s="20"/>
      <c r="O577" s="20"/>
      <c r="P577" s="20"/>
    </row>
    <row r="578" spans="2:16" ht="52.5">
      <c r="B578" s="32" t="s">
        <v>138</v>
      </c>
      <c r="C578" s="11" t="s">
        <v>34</v>
      </c>
      <c r="D578" s="11" t="s">
        <v>71</v>
      </c>
      <c r="E578" s="12" t="s">
        <v>67</v>
      </c>
      <c r="F578" s="12" t="s">
        <v>520</v>
      </c>
      <c r="G578" s="11" t="s">
        <v>116</v>
      </c>
      <c r="H578" s="13">
        <v>7606400</v>
      </c>
      <c r="I578" s="13">
        <v>0</v>
      </c>
      <c r="J578" s="13">
        <f>H578+I578</f>
        <v>7606400</v>
      </c>
      <c r="K578" s="13">
        <v>7606400</v>
      </c>
      <c r="L578" s="13">
        <v>0</v>
      </c>
      <c r="M578" s="13">
        <f t="shared" si="67"/>
        <v>7606400</v>
      </c>
      <c r="N578" s="20"/>
      <c r="O578" s="20"/>
      <c r="P578" s="20"/>
    </row>
    <row r="579" spans="2:16" ht="24">
      <c r="B579" s="22" t="s">
        <v>139</v>
      </c>
      <c r="C579" s="11" t="s">
        <v>34</v>
      </c>
      <c r="D579" s="11" t="s">
        <v>71</v>
      </c>
      <c r="E579" s="12" t="s">
        <v>67</v>
      </c>
      <c r="F579" s="12" t="s">
        <v>520</v>
      </c>
      <c r="G579" s="11" t="s">
        <v>253</v>
      </c>
      <c r="H579" s="13">
        <v>335311</v>
      </c>
      <c r="I579" s="13">
        <v>0</v>
      </c>
      <c r="J579" s="13">
        <f>H579+I579</f>
        <v>335311</v>
      </c>
      <c r="K579" s="13">
        <v>335311</v>
      </c>
      <c r="L579" s="13">
        <v>0</v>
      </c>
      <c r="M579" s="13">
        <f t="shared" si="67"/>
        <v>335311</v>
      </c>
      <c r="N579" s="20"/>
      <c r="O579" s="20"/>
      <c r="P579" s="20"/>
    </row>
    <row r="580" spans="2:16" ht="12.75" hidden="1">
      <c r="B580" s="22" t="s">
        <v>142</v>
      </c>
      <c r="C580" s="11" t="s">
        <v>34</v>
      </c>
      <c r="D580" s="11" t="s">
        <v>71</v>
      </c>
      <c r="E580" s="12" t="s">
        <v>67</v>
      </c>
      <c r="F580" s="12" t="s">
        <v>520</v>
      </c>
      <c r="G580" s="11" t="s">
        <v>250</v>
      </c>
      <c r="H580" s="13">
        <v>0</v>
      </c>
      <c r="I580" s="13">
        <v>0</v>
      </c>
      <c r="J580" s="13">
        <f>H580+I580</f>
        <v>0</v>
      </c>
      <c r="K580" s="13">
        <v>0</v>
      </c>
      <c r="L580" s="13">
        <v>0</v>
      </c>
      <c r="M580" s="13">
        <f t="shared" si="67"/>
        <v>0</v>
      </c>
      <c r="N580" s="20"/>
      <c r="O580" s="20"/>
      <c r="P580" s="20"/>
    </row>
    <row r="581" spans="2:16" ht="39">
      <c r="B581" s="32" t="s">
        <v>463</v>
      </c>
      <c r="C581" s="11" t="s">
        <v>34</v>
      </c>
      <c r="D581" s="11" t="s">
        <v>71</v>
      </c>
      <c r="E581" s="12" t="s">
        <v>67</v>
      </c>
      <c r="F581" s="12" t="s">
        <v>521</v>
      </c>
      <c r="G581" s="11"/>
      <c r="H581" s="13">
        <f>H582</f>
        <v>5422193</v>
      </c>
      <c r="I581" s="13">
        <f>I582</f>
        <v>0</v>
      </c>
      <c r="J581" s="13">
        <f>J582</f>
        <v>5422193</v>
      </c>
      <c r="K581" s="13">
        <f>K582</f>
        <v>5196606</v>
      </c>
      <c r="L581" s="13">
        <f>L582</f>
        <v>0</v>
      </c>
      <c r="M581" s="13">
        <f t="shared" si="67"/>
        <v>5196606</v>
      </c>
      <c r="N581" s="20"/>
      <c r="O581" s="20"/>
      <c r="P581" s="20"/>
    </row>
    <row r="582" spans="2:16" ht="52.5">
      <c r="B582" s="32" t="s">
        <v>138</v>
      </c>
      <c r="C582" s="11" t="s">
        <v>34</v>
      </c>
      <c r="D582" s="11" t="s">
        <v>71</v>
      </c>
      <c r="E582" s="12" t="s">
        <v>67</v>
      </c>
      <c r="F582" s="12" t="s">
        <v>521</v>
      </c>
      <c r="G582" s="11" t="s">
        <v>116</v>
      </c>
      <c r="H582" s="13">
        <v>5422193</v>
      </c>
      <c r="I582" s="13">
        <v>0</v>
      </c>
      <c r="J582" s="13">
        <f>H582+I582</f>
        <v>5422193</v>
      </c>
      <c r="K582" s="13">
        <v>5196606</v>
      </c>
      <c r="L582" s="13">
        <v>0</v>
      </c>
      <c r="M582" s="13">
        <f t="shared" si="67"/>
        <v>5196606</v>
      </c>
      <c r="N582" s="20"/>
      <c r="O582" s="20"/>
      <c r="P582" s="20"/>
    </row>
    <row r="583" spans="2:16" ht="12.75">
      <c r="B583" s="32" t="s">
        <v>243</v>
      </c>
      <c r="C583" s="11" t="s">
        <v>34</v>
      </c>
      <c r="D583" s="11" t="s">
        <v>50</v>
      </c>
      <c r="E583" s="12"/>
      <c r="F583" s="12"/>
      <c r="G583" s="11"/>
      <c r="H583" s="13">
        <f aca="true" t="shared" si="74" ref="H583:L586">H584</f>
        <v>3615500</v>
      </c>
      <c r="I583" s="13">
        <f t="shared" si="74"/>
        <v>0</v>
      </c>
      <c r="J583" s="13">
        <f t="shared" si="74"/>
        <v>3615500</v>
      </c>
      <c r="K583" s="13">
        <f t="shared" si="74"/>
        <v>3615500</v>
      </c>
      <c r="L583" s="13">
        <f t="shared" si="74"/>
        <v>0</v>
      </c>
      <c r="M583" s="13">
        <f t="shared" si="67"/>
        <v>3615500</v>
      </c>
      <c r="N583" s="20"/>
      <c r="O583" s="20"/>
      <c r="P583" s="20"/>
    </row>
    <row r="584" spans="1:16" ht="12.75">
      <c r="A584" s="16"/>
      <c r="B584" s="32" t="s">
        <v>37</v>
      </c>
      <c r="C584" s="11" t="s">
        <v>34</v>
      </c>
      <c r="D584" s="11" t="s">
        <v>50</v>
      </c>
      <c r="E584" s="12" t="s">
        <v>63</v>
      </c>
      <c r="F584" s="12"/>
      <c r="G584" s="11"/>
      <c r="H584" s="13">
        <f>H585+H588</f>
        <v>3615500</v>
      </c>
      <c r="I584" s="13">
        <f>I585+I588</f>
        <v>0</v>
      </c>
      <c r="J584" s="13">
        <f>J585+J588</f>
        <v>3615500</v>
      </c>
      <c r="K584" s="13">
        <f>K585+K588</f>
        <v>3615500</v>
      </c>
      <c r="L584" s="13">
        <f>L585+L588</f>
        <v>0</v>
      </c>
      <c r="M584" s="13">
        <f t="shared" si="67"/>
        <v>3615500</v>
      </c>
      <c r="N584" s="20"/>
      <c r="O584" s="20"/>
      <c r="P584" s="20"/>
    </row>
    <row r="585" spans="2:16" ht="12.75" hidden="1">
      <c r="B585" s="32" t="s">
        <v>290</v>
      </c>
      <c r="C585" s="11" t="s">
        <v>34</v>
      </c>
      <c r="D585" s="11" t="s">
        <v>50</v>
      </c>
      <c r="E585" s="12" t="s">
        <v>63</v>
      </c>
      <c r="F585" s="12" t="s">
        <v>130</v>
      </c>
      <c r="G585" s="11"/>
      <c r="H585" s="13">
        <f t="shared" si="74"/>
        <v>0</v>
      </c>
      <c r="I585" s="13">
        <f t="shared" si="74"/>
        <v>0</v>
      </c>
      <c r="J585" s="13">
        <f t="shared" si="74"/>
        <v>0</v>
      </c>
      <c r="K585" s="13">
        <f t="shared" si="74"/>
        <v>0</v>
      </c>
      <c r="L585" s="13">
        <f t="shared" si="74"/>
        <v>0</v>
      </c>
      <c r="M585" s="13">
        <f t="shared" si="67"/>
        <v>0</v>
      </c>
      <c r="N585" s="20"/>
      <c r="O585" s="20"/>
      <c r="P585" s="20"/>
    </row>
    <row r="586" spans="2:16" ht="66" hidden="1">
      <c r="B586" s="32" t="s">
        <v>315</v>
      </c>
      <c r="C586" s="11" t="s">
        <v>34</v>
      </c>
      <c r="D586" s="11" t="s">
        <v>50</v>
      </c>
      <c r="E586" s="12" t="s">
        <v>63</v>
      </c>
      <c r="F586" s="12" t="s">
        <v>285</v>
      </c>
      <c r="G586" s="11"/>
      <c r="H586" s="13">
        <f t="shared" si="74"/>
        <v>0</v>
      </c>
      <c r="I586" s="13">
        <f t="shared" si="74"/>
        <v>0</v>
      </c>
      <c r="J586" s="13">
        <f t="shared" si="74"/>
        <v>0</v>
      </c>
      <c r="K586" s="13">
        <f t="shared" si="74"/>
        <v>0</v>
      </c>
      <c r="L586" s="13">
        <f t="shared" si="74"/>
        <v>0</v>
      </c>
      <c r="M586" s="13">
        <f t="shared" si="67"/>
        <v>0</v>
      </c>
      <c r="N586" s="20"/>
      <c r="O586" s="20"/>
      <c r="P586" s="20"/>
    </row>
    <row r="587" spans="2:16" ht="12.75" hidden="1">
      <c r="B587" s="32" t="s">
        <v>144</v>
      </c>
      <c r="C587" s="11" t="s">
        <v>34</v>
      </c>
      <c r="D587" s="11" t="s">
        <v>50</v>
      </c>
      <c r="E587" s="12" t="s">
        <v>63</v>
      </c>
      <c r="F587" s="12" t="s">
        <v>285</v>
      </c>
      <c r="G587" s="11">
        <v>300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f t="shared" si="67"/>
        <v>0</v>
      </c>
      <c r="N587" s="20"/>
      <c r="O587" s="20"/>
      <c r="P587" s="20"/>
    </row>
    <row r="588" spans="2:16" ht="26.25">
      <c r="B588" s="32" t="s">
        <v>428</v>
      </c>
      <c r="C588" s="11" t="s">
        <v>34</v>
      </c>
      <c r="D588" s="11" t="s">
        <v>50</v>
      </c>
      <c r="E588" s="12" t="s">
        <v>63</v>
      </c>
      <c r="F588" s="12" t="s">
        <v>346</v>
      </c>
      <c r="G588" s="11"/>
      <c r="H588" s="13">
        <f aca="true" t="shared" si="75" ref="H588:J591">H589</f>
        <v>3615500</v>
      </c>
      <c r="I588" s="13">
        <f t="shared" si="75"/>
        <v>0</v>
      </c>
      <c r="J588" s="13">
        <f t="shared" si="75"/>
        <v>3615500</v>
      </c>
      <c r="K588" s="13">
        <f aca="true" t="shared" si="76" ref="K588:L591">K589</f>
        <v>3615500</v>
      </c>
      <c r="L588" s="13">
        <f t="shared" si="76"/>
        <v>0</v>
      </c>
      <c r="M588" s="13">
        <f t="shared" si="67"/>
        <v>3615500</v>
      </c>
      <c r="N588" s="20"/>
      <c r="O588" s="20"/>
      <c r="P588" s="20"/>
    </row>
    <row r="589" spans="2:16" ht="12.75">
      <c r="B589" s="32" t="s">
        <v>448</v>
      </c>
      <c r="C589" s="11" t="s">
        <v>34</v>
      </c>
      <c r="D589" s="11" t="s">
        <v>50</v>
      </c>
      <c r="E589" s="12" t="s">
        <v>63</v>
      </c>
      <c r="F589" s="12" t="s">
        <v>367</v>
      </c>
      <c r="G589" s="11"/>
      <c r="H589" s="13">
        <f t="shared" si="75"/>
        <v>3615500</v>
      </c>
      <c r="I589" s="13">
        <f t="shared" si="75"/>
        <v>0</v>
      </c>
      <c r="J589" s="13">
        <f t="shared" si="75"/>
        <v>3615500</v>
      </c>
      <c r="K589" s="13">
        <f t="shared" si="76"/>
        <v>3615500</v>
      </c>
      <c r="L589" s="13">
        <f t="shared" si="76"/>
        <v>0</v>
      </c>
      <c r="M589" s="13">
        <f t="shared" si="67"/>
        <v>3615500</v>
      </c>
      <c r="N589" s="20"/>
      <c r="O589" s="20"/>
      <c r="P589" s="20"/>
    </row>
    <row r="590" spans="2:16" ht="26.25">
      <c r="B590" s="32" t="s">
        <v>449</v>
      </c>
      <c r="C590" s="11" t="s">
        <v>34</v>
      </c>
      <c r="D590" s="11" t="s">
        <v>50</v>
      </c>
      <c r="E590" s="12" t="s">
        <v>63</v>
      </c>
      <c r="F590" s="12" t="s">
        <v>368</v>
      </c>
      <c r="G590" s="11"/>
      <c r="H590" s="13">
        <f t="shared" si="75"/>
        <v>3615500</v>
      </c>
      <c r="I590" s="13">
        <f t="shared" si="75"/>
        <v>0</v>
      </c>
      <c r="J590" s="13">
        <f t="shared" si="75"/>
        <v>3615500</v>
      </c>
      <c r="K590" s="13">
        <f t="shared" si="76"/>
        <v>3615500</v>
      </c>
      <c r="L590" s="13">
        <f t="shared" si="76"/>
        <v>0</v>
      </c>
      <c r="M590" s="13">
        <f t="shared" si="67"/>
        <v>3615500</v>
      </c>
      <c r="N590" s="20"/>
      <c r="O590" s="20"/>
      <c r="P590" s="20"/>
    </row>
    <row r="591" spans="2:16" ht="66">
      <c r="B591" s="32" t="s">
        <v>315</v>
      </c>
      <c r="C591" s="11" t="s">
        <v>34</v>
      </c>
      <c r="D591" s="11" t="s">
        <v>50</v>
      </c>
      <c r="E591" s="12" t="s">
        <v>63</v>
      </c>
      <c r="F591" s="12" t="s">
        <v>389</v>
      </c>
      <c r="G591" s="11"/>
      <c r="H591" s="13">
        <f t="shared" si="75"/>
        <v>3615500</v>
      </c>
      <c r="I591" s="13">
        <f t="shared" si="75"/>
        <v>0</v>
      </c>
      <c r="J591" s="13">
        <f t="shared" si="75"/>
        <v>3615500</v>
      </c>
      <c r="K591" s="13">
        <f t="shared" si="76"/>
        <v>3615500</v>
      </c>
      <c r="L591" s="13">
        <f t="shared" si="76"/>
        <v>0</v>
      </c>
      <c r="M591" s="13">
        <f t="shared" si="67"/>
        <v>3615500</v>
      </c>
      <c r="N591" s="20"/>
      <c r="O591" s="20"/>
      <c r="P591" s="20"/>
    </row>
    <row r="592" spans="2:16" ht="12.75">
      <c r="B592" s="32" t="s">
        <v>144</v>
      </c>
      <c r="C592" s="11" t="s">
        <v>34</v>
      </c>
      <c r="D592" s="11" t="s">
        <v>50</v>
      </c>
      <c r="E592" s="12" t="s">
        <v>63</v>
      </c>
      <c r="F592" s="12" t="s">
        <v>389</v>
      </c>
      <c r="G592" s="11" t="s">
        <v>266</v>
      </c>
      <c r="H592" s="13">
        <v>3615500</v>
      </c>
      <c r="I592" s="13"/>
      <c r="J592" s="13">
        <f>H592+I592</f>
        <v>3615500</v>
      </c>
      <c r="K592" s="13">
        <v>3615500</v>
      </c>
      <c r="L592" s="13"/>
      <c r="M592" s="13">
        <f t="shared" si="67"/>
        <v>3615500</v>
      </c>
      <c r="N592" s="20"/>
      <c r="O592" s="20"/>
      <c r="P592" s="20"/>
    </row>
    <row r="593" spans="2:16" ht="39">
      <c r="B593" s="31" t="s">
        <v>39</v>
      </c>
      <c r="C593" s="8" t="s">
        <v>38</v>
      </c>
      <c r="D593" s="9"/>
      <c r="E593" s="9"/>
      <c r="F593" s="9"/>
      <c r="G593" s="9"/>
      <c r="H593" s="34">
        <f>H595+H622+H653+H660+H632+H639+H647+H617+H675+H628</f>
        <v>33653158</v>
      </c>
      <c r="I593" s="34">
        <f>I595+I622+I653+I660+I632+I639+I647+I617+I675+I628</f>
        <v>0</v>
      </c>
      <c r="J593" s="34">
        <f>J595+J622+J653+J660+J632+J639+J647+J617+J675+J628</f>
        <v>33653158</v>
      </c>
      <c r="K593" s="34">
        <f>K595+K622+K653+K660+K632+K639+K647+K617+K675+K628</f>
        <v>33652165</v>
      </c>
      <c r="L593" s="10">
        <f>L595+L622+L653+L660+L632+L639+L647+L617+L675+L628</f>
        <v>0</v>
      </c>
      <c r="M593" s="34">
        <f t="shared" si="67"/>
        <v>33652165</v>
      </c>
      <c r="N593" s="20"/>
      <c r="O593" s="20"/>
      <c r="P593" s="20"/>
    </row>
    <row r="594" spans="2:16" ht="12.75">
      <c r="B594" s="32" t="s">
        <v>234</v>
      </c>
      <c r="C594" s="11" t="s">
        <v>38</v>
      </c>
      <c r="D594" s="11" t="s">
        <v>60</v>
      </c>
      <c r="E594" s="12"/>
      <c r="F594" s="12"/>
      <c r="G594" s="11"/>
      <c r="H594" s="13">
        <f>H595+H617</f>
        <v>6961480</v>
      </c>
      <c r="I594" s="13">
        <f>I595+I617</f>
        <v>0</v>
      </c>
      <c r="J594" s="13">
        <f>J595+J617</f>
        <v>6961480</v>
      </c>
      <c r="K594" s="13">
        <f>K595+K617</f>
        <v>6961480</v>
      </c>
      <c r="L594" s="13">
        <f>L595+L617</f>
        <v>0</v>
      </c>
      <c r="M594" s="13">
        <f t="shared" si="67"/>
        <v>6961480</v>
      </c>
      <c r="N594" s="20"/>
      <c r="O594" s="20"/>
      <c r="P594" s="20"/>
    </row>
    <row r="595" spans="2:16" ht="26.25">
      <c r="B595" s="32" t="s">
        <v>40</v>
      </c>
      <c r="C595" s="11" t="s">
        <v>38</v>
      </c>
      <c r="D595" s="11" t="s">
        <v>60</v>
      </c>
      <c r="E595" s="12" t="s">
        <v>64</v>
      </c>
      <c r="F595" s="12"/>
      <c r="G595" s="11"/>
      <c r="H595" s="13">
        <f>H596+H599</f>
        <v>6961480</v>
      </c>
      <c r="I595" s="13">
        <f>I596+I599</f>
        <v>0</v>
      </c>
      <c r="J595" s="13">
        <f>J596+J599</f>
        <v>6961480</v>
      </c>
      <c r="K595" s="13">
        <f>K596+K599</f>
        <v>6961480</v>
      </c>
      <c r="L595" s="13">
        <f>L596+L599</f>
        <v>0</v>
      </c>
      <c r="M595" s="13">
        <f t="shared" si="67"/>
        <v>6961480</v>
      </c>
      <c r="N595" s="20"/>
      <c r="O595" s="20"/>
      <c r="P595" s="20"/>
    </row>
    <row r="596" spans="2:16" ht="26.25" hidden="1">
      <c r="B596" s="32" t="s">
        <v>208</v>
      </c>
      <c r="C596" s="11" t="s">
        <v>38</v>
      </c>
      <c r="D596" s="11" t="s">
        <v>60</v>
      </c>
      <c r="E596" s="12" t="s">
        <v>64</v>
      </c>
      <c r="F596" s="12" t="s">
        <v>134</v>
      </c>
      <c r="G596" s="11"/>
      <c r="H596" s="13">
        <f aca="true" t="shared" si="77" ref="H596:L597">H597</f>
        <v>0</v>
      </c>
      <c r="I596" s="13">
        <f t="shared" si="77"/>
        <v>0</v>
      </c>
      <c r="J596" s="13">
        <f t="shared" si="77"/>
        <v>0</v>
      </c>
      <c r="K596" s="13">
        <f t="shared" si="77"/>
        <v>0</v>
      </c>
      <c r="L596" s="13">
        <f t="shared" si="77"/>
        <v>0</v>
      </c>
      <c r="M596" s="13">
        <f t="shared" si="67"/>
        <v>0</v>
      </c>
      <c r="N596" s="20"/>
      <c r="O596" s="20"/>
      <c r="P596" s="20"/>
    </row>
    <row r="597" spans="2:16" ht="26.25" hidden="1">
      <c r="B597" s="32" t="s">
        <v>209</v>
      </c>
      <c r="C597" s="11" t="s">
        <v>38</v>
      </c>
      <c r="D597" s="11" t="s">
        <v>60</v>
      </c>
      <c r="E597" s="12" t="s">
        <v>64</v>
      </c>
      <c r="F597" s="12" t="s">
        <v>110</v>
      </c>
      <c r="G597" s="11"/>
      <c r="H597" s="13">
        <f t="shared" si="77"/>
        <v>0</v>
      </c>
      <c r="I597" s="13">
        <f t="shared" si="77"/>
        <v>0</v>
      </c>
      <c r="J597" s="13">
        <f t="shared" si="77"/>
        <v>0</v>
      </c>
      <c r="K597" s="13">
        <f t="shared" si="77"/>
        <v>0</v>
      </c>
      <c r="L597" s="13">
        <f t="shared" si="77"/>
        <v>0</v>
      </c>
      <c r="M597" s="13">
        <f t="shared" si="67"/>
        <v>0</v>
      </c>
      <c r="N597" s="20"/>
      <c r="O597" s="20"/>
      <c r="P597" s="20"/>
    </row>
    <row r="598" spans="2:16" ht="26.25" hidden="1">
      <c r="B598" s="32" t="s">
        <v>139</v>
      </c>
      <c r="C598" s="11" t="s">
        <v>38</v>
      </c>
      <c r="D598" s="11" t="s">
        <v>60</v>
      </c>
      <c r="E598" s="12" t="s">
        <v>64</v>
      </c>
      <c r="F598" s="12" t="s">
        <v>110</v>
      </c>
      <c r="G598" s="11">
        <v>200</v>
      </c>
      <c r="H598" s="13"/>
      <c r="I598" s="13"/>
      <c r="J598" s="13"/>
      <c r="K598" s="13"/>
      <c r="L598" s="13"/>
      <c r="M598" s="13">
        <f t="shared" si="67"/>
        <v>0</v>
      </c>
      <c r="N598" s="20"/>
      <c r="O598" s="20"/>
      <c r="P598" s="20"/>
    </row>
    <row r="599" spans="2:16" ht="24">
      <c r="B599" s="22" t="s">
        <v>597</v>
      </c>
      <c r="C599" s="11" t="s">
        <v>38</v>
      </c>
      <c r="D599" s="11" t="s">
        <v>60</v>
      </c>
      <c r="E599" s="12" t="s">
        <v>64</v>
      </c>
      <c r="F599" s="12" t="s">
        <v>390</v>
      </c>
      <c r="G599" s="11"/>
      <c r="H599" s="13">
        <f>H606+H600</f>
        <v>6961480</v>
      </c>
      <c r="I599" s="13">
        <f>I606+I600</f>
        <v>0</v>
      </c>
      <c r="J599" s="13">
        <f>J606+J600</f>
        <v>6961480</v>
      </c>
      <c r="K599" s="13">
        <f>K606+K600</f>
        <v>6961480</v>
      </c>
      <c r="L599" s="13">
        <f>L606</f>
        <v>0</v>
      </c>
      <c r="M599" s="13">
        <f t="shared" si="67"/>
        <v>6961480</v>
      </c>
      <c r="N599" s="20"/>
      <c r="O599" s="20"/>
      <c r="P599" s="20"/>
    </row>
    <row r="600" spans="2:16" ht="24">
      <c r="B600" s="22" t="s">
        <v>466</v>
      </c>
      <c r="C600" s="11" t="s">
        <v>38</v>
      </c>
      <c r="D600" s="11" t="s">
        <v>60</v>
      </c>
      <c r="E600" s="12" t="s">
        <v>64</v>
      </c>
      <c r="F600" s="12" t="s">
        <v>393</v>
      </c>
      <c r="G600" s="11"/>
      <c r="H600" s="13">
        <f aca="true" t="shared" si="78" ref="H600:L602">H601</f>
        <v>900</v>
      </c>
      <c r="I600" s="13">
        <f t="shared" si="78"/>
        <v>0</v>
      </c>
      <c r="J600" s="13">
        <f t="shared" si="78"/>
        <v>900</v>
      </c>
      <c r="K600" s="13">
        <f t="shared" si="78"/>
        <v>900</v>
      </c>
      <c r="L600" s="13">
        <f t="shared" si="78"/>
        <v>0</v>
      </c>
      <c r="M600" s="13">
        <f t="shared" si="67"/>
        <v>900</v>
      </c>
      <c r="N600" s="20"/>
      <c r="O600" s="20"/>
      <c r="P600" s="20"/>
    </row>
    <row r="601" spans="2:16" ht="24">
      <c r="B601" s="22" t="s">
        <v>862</v>
      </c>
      <c r="C601" s="11" t="s">
        <v>38</v>
      </c>
      <c r="D601" s="11" t="s">
        <v>60</v>
      </c>
      <c r="E601" s="12" t="s">
        <v>64</v>
      </c>
      <c r="F601" s="12" t="s">
        <v>860</v>
      </c>
      <c r="G601" s="11"/>
      <c r="H601" s="13">
        <f>H602+H604</f>
        <v>900</v>
      </c>
      <c r="I601" s="13">
        <f>I602+I604</f>
        <v>0</v>
      </c>
      <c r="J601" s="13">
        <f>J602+J604</f>
        <v>900</v>
      </c>
      <c r="K601" s="13">
        <f>K602+K604</f>
        <v>900</v>
      </c>
      <c r="L601" s="13">
        <f>L602+L604</f>
        <v>0</v>
      </c>
      <c r="M601" s="13">
        <f t="shared" si="67"/>
        <v>900</v>
      </c>
      <c r="N601" s="20"/>
      <c r="O601" s="20"/>
      <c r="P601" s="20"/>
    </row>
    <row r="602" spans="2:16" ht="12.75">
      <c r="B602" s="22" t="s">
        <v>863</v>
      </c>
      <c r="C602" s="11" t="s">
        <v>38</v>
      </c>
      <c r="D602" s="11" t="s">
        <v>60</v>
      </c>
      <c r="E602" s="12" t="s">
        <v>64</v>
      </c>
      <c r="F602" s="12" t="s">
        <v>861</v>
      </c>
      <c r="G602" s="11"/>
      <c r="H602" s="13">
        <f t="shared" si="78"/>
        <v>0</v>
      </c>
      <c r="I602" s="13">
        <f t="shared" si="78"/>
        <v>0</v>
      </c>
      <c r="J602" s="13">
        <f t="shared" si="78"/>
        <v>0</v>
      </c>
      <c r="K602" s="13">
        <f t="shared" si="78"/>
        <v>0</v>
      </c>
      <c r="L602" s="13">
        <f t="shared" si="78"/>
        <v>0</v>
      </c>
      <c r="M602" s="13">
        <f t="shared" si="67"/>
        <v>0</v>
      </c>
      <c r="N602" s="20"/>
      <c r="O602" s="20"/>
      <c r="P602" s="20"/>
    </row>
    <row r="603" spans="2:16" ht="24">
      <c r="B603" s="22" t="s">
        <v>139</v>
      </c>
      <c r="C603" s="11" t="s">
        <v>38</v>
      </c>
      <c r="D603" s="11" t="s">
        <v>60</v>
      </c>
      <c r="E603" s="12" t="s">
        <v>64</v>
      </c>
      <c r="F603" s="12" t="s">
        <v>861</v>
      </c>
      <c r="G603" s="11" t="s">
        <v>253</v>
      </c>
      <c r="H603" s="13">
        <v>0</v>
      </c>
      <c r="I603" s="13">
        <v>0</v>
      </c>
      <c r="J603" s="13">
        <f>H603+I603</f>
        <v>0</v>
      </c>
      <c r="K603" s="13">
        <v>0</v>
      </c>
      <c r="L603" s="13">
        <v>0</v>
      </c>
      <c r="M603" s="13">
        <f t="shared" si="67"/>
        <v>0</v>
      </c>
      <c r="N603" s="20"/>
      <c r="O603" s="20"/>
      <c r="P603" s="20"/>
    </row>
    <row r="604" spans="2:16" ht="24">
      <c r="B604" s="22" t="s">
        <v>909</v>
      </c>
      <c r="C604" s="11" t="s">
        <v>38</v>
      </c>
      <c r="D604" s="11" t="s">
        <v>60</v>
      </c>
      <c r="E604" s="12" t="s">
        <v>64</v>
      </c>
      <c r="F604" s="12" t="s">
        <v>910</v>
      </c>
      <c r="G604" s="11"/>
      <c r="H604" s="13">
        <f>H605</f>
        <v>900</v>
      </c>
      <c r="I604" s="13">
        <f>I605</f>
        <v>0</v>
      </c>
      <c r="J604" s="13">
        <f>J605</f>
        <v>900</v>
      </c>
      <c r="K604" s="13">
        <f>K605</f>
        <v>900</v>
      </c>
      <c r="L604" s="13">
        <f>L605</f>
        <v>0</v>
      </c>
      <c r="M604" s="13">
        <f t="shared" si="67"/>
        <v>900</v>
      </c>
      <c r="N604" s="20"/>
      <c r="O604" s="20"/>
      <c r="P604" s="20"/>
    </row>
    <row r="605" spans="2:16" ht="24">
      <c r="B605" s="22" t="s">
        <v>139</v>
      </c>
      <c r="C605" s="11" t="s">
        <v>38</v>
      </c>
      <c r="D605" s="11" t="s">
        <v>60</v>
      </c>
      <c r="E605" s="12" t="s">
        <v>64</v>
      </c>
      <c r="F605" s="12" t="s">
        <v>910</v>
      </c>
      <c r="G605" s="11" t="s">
        <v>253</v>
      </c>
      <c r="H605" s="13">
        <v>900</v>
      </c>
      <c r="I605" s="13">
        <v>0</v>
      </c>
      <c r="J605" s="13">
        <f>H605+I605</f>
        <v>900</v>
      </c>
      <c r="K605" s="13">
        <v>900</v>
      </c>
      <c r="L605" s="13">
        <v>0</v>
      </c>
      <c r="M605" s="13">
        <f t="shared" si="67"/>
        <v>900</v>
      </c>
      <c r="N605" s="20"/>
      <c r="O605" s="20"/>
      <c r="P605" s="20"/>
    </row>
    <row r="606" spans="2:16" ht="36">
      <c r="B606" s="22" t="s">
        <v>596</v>
      </c>
      <c r="C606" s="11" t="s">
        <v>38</v>
      </c>
      <c r="D606" s="11" t="s">
        <v>60</v>
      </c>
      <c r="E606" s="12" t="s">
        <v>64</v>
      </c>
      <c r="F606" s="12" t="s">
        <v>391</v>
      </c>
      <c r="G606" s="11"/>
      <c r="H606" s="13">
        <f>H607+H611+H613</f>
        <v>6960580</v>
      </c>
      <c r="I606" s="13">
        <f>I607+I611+I613</f>
        <v>0</v>
      </c>
      <c r="J606" s="13">
        <f>J607+J611+J613</f>
        <v>6960580</v>
      </c>
      <c r="K606" s="13">
        <f>K607+K611+K613</f>
        <v>6960580</v>
      </c>
      <c r="L606" s="13">
        <f>L607+L611+L613</f>
        <v>0</v>
      </c>
      <c r="M606" s="13">
        <f t="shared" si="67"/>
        <v>6960580</v>
      </c>
      <c r="N606" s="20"/>
      <c r="O606" s="20"/>
      <c r="P606" s="20"/>
    </row>
    <row r="607" spans="2:16" ht="36" hidden="1">
      <c r="B607" s="22" t="s">
        <v>465</v>
      </c>
      <c r="C607" s="11" t="s">
        <v>38</v>
      </c>
      <c r="D607" s="11" t="s">
        <v>60</v>
      </c>
      <c r="E607" s="12" t="s">
        <v>64</v>
      </c>
      <c r="F607" s="12" t="s">
        <v>392</v>
      </c>
      <c r="G607" s="11"/>
      <c r="H607" s="13">
        <f>H608</f>
        <v>0</v>
      </c>
      <c r="I607" s="13">
        <f>I608</f>
        <v>0</v>
      </c>
      <c r="J607" s="13">
        <f>J608</f>
        <v>0</v>
      </c>
      <c r="K607" s="13">
        <f>K608</f>
        <v>0</v>
      </c>
      <c r="L607" s="13">
        <f>L608</f>
        <v>0</v>
      </c>
      <c r="M607" s="13">
        <f aca="true" t="shared" si="79" ref="M607:M670">K607+L607</f>
        <v>0</v>
      </c>
      <c r="N607" s="20"/>
      <c r="O607" s="20"/>
      <c r="P607" s="20"/>
    </row>
    <row r="608" spans="2:16" ht="24" hidden="1">
      <c r="B608" s="22" t="s">
        <v>139</v>
      </c>
      <c r="C608" s="11" t="s">
        <v>38</v>
      </c>
      <c r="D608" s="11" t="s">
        <v>60</v>
      </c>
      <c r="E608" s="12" t="s">
        <v>64</v>
      </c>
      <c r="F608" s="12" t="s">
        <v>392</v>
      </c>
      <c r="G608" s="11" t="s">
        <v>253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f t="shared" si="79"/>
        <v>0</v>
      </c>
      <c r="N608" s="20"/>
      <c r="O608" s="20"/>
      <c r="P608" s="20"/>
    </row>
    <row r="609" spans="2:16" ht="36">
      <c r="B609" s="22" t="s">
        <v>465</v>
      </c>
      <c r="C609" s="11" t="s">
        <v>38</v>
      </c>
      <c r="D609" s="11" t="s">
        <v>60</v>
      </c>
      <c r="E609" s="12" t="s">
        <v>64</v>
      </c>
      <c r="F609" s="12" t="s">
        <v>794</v>
      </c>
      <c r="G609" s="11"/>
      <c r="H609" s="13">
        <f>H611+H613</f>
        <v>6960580</v>
      </c>
      <c r="I609" s="13">
        <f>I611+I613</f>
        <v>0</v>
      </c>
      <c r="J609" s="13">
        <f>J611+J613</f>
        <v>6960580</v>
      </c>
      <c r="K609" s="13">
        <f>K611+K613</f>
        <v>6960580</v>
      </c>
      <c r="L609" s="13">
        <f>L611+L613</f>
        <v>0</v>
      </c>
      <c r="M609" s="13">
        <f t="shared" si="79"/>
        <v>6960580</v>
      </c>
      <c r="N609" s="20"/>
      <c r="O609" s="20"/>
      <c r="P609" s="20"/>
    </row>
    <row r="610" spans="2:16" ht="24">
      <c r="B610" s="22" t="s">
        <v>891</v>
      </c>
      <c r="C610" s="11" t="s">
        <v>38</v>
      </c>
      <c r="D610" s="11" t="s">
        <v>60</v>
      </c>
      <c r="E610" s="12" t="s">
        <v>64</v>
      </c>
      <c r="F610" s="12" t="s">
        <v>890</v>
      </c>
      <c r="G610" s="11"/>
      <c r="H610" s="13">
        <f>H611+H613</f>
        <v>6960580</v>
      </c>
      <c r="I610" s="13">
        <f>I611+I613</f>
        <v>0</v>
      </c>
      <c r="J610" s="13">
        <f>J611+J613</f>
        <v>6960580</v>
      </c>
      <c r="K610" s="13">
        <f>K611+K613</f>
        <v>6960580</v>
      </c>
      <c r="L610" s="13">
        <f>L611+L613</f>
        <v>0</v>
      </c>
      <c r="M610" s="13">
        <f t="shared" si="79"/>
        <v>6960580</v>
      </c>
      <c r="N610" s="20"/>
      <c r="O610" s="20"/>
      <c r="P610" s="20"/>
    </row>
    <row r="611" spans="2:16" ht="26.25">
      <c r="B611" s="32" t="s">
        <v>210</v>
      </c>
      <c r="C611" s="11" t="s">
        <v>38</v>
      </c>
      <c r="D611" s="11" t="s">
        <v>60</v>
      </c>
      <c r="E611" s="12" t="s">
        <v>64</v>
      </c>
      <c r="F611" s="12" t="s">
        <v>522</v>
      </c>
      <c r="G611" s="11"/>
      <c r="H611" s="13">
        <f>H612</f>
        <v>5498360</v>
      </c>
      <c r="I611" s="13">
        <f>I612</f>
        <v>0</v>
      </c>
      <c r="J611" s="13">
        <f>J612</f>
        <v>5498360</v>
      </c>
      <c r="K611" s="13">
        <f>K612</f>
        <v>5498360</v>
      </c>
      <c r="L611" s="13">
        <f>L612</f>
        <v>0</v>
      </c>
      <c r="M611" s="13">
        <f t="shared" si="79"/>
        <v>5498360</v>
      </c>
      <c r="N611" s="20"/>
      <c r="O611" s="20"/>
      <c r="P611" s="20"/>
    </row>
    <row r="612" spans="2:16" ht="52.5">
      <c r="B612" s="32" t="s">
        <v>138</v>
      </c>
      <c r="C612" s="11" t="s">
        <v>38</v>
      </c>
      <c r="D612" s="11" t="s">
        <v>60</v>
      </c>
      <c r="E612" s="12" t="s">
        <v>64</v>
      </c>
      <c r="F612" s="12" t="s">
        <v>522</v>
      </c>
      <c r="G612" s="11" t="s">
        <v>116</v>
      </c>
      <c r="H612" s="13">
        <v>5498360</v>
      </c>
      <c r="I612" s="13">
        <v>0</v>
      </c>
      <c r="J612" s="13">
        <f>H612+I612</f>
        <v>5498360</v>
      </c>
      <c r="K612" s="13">
        <v>5498360</v>
      </c>
      <c r="L612" s="13">
        <v>0</v>
      </c>
      <c r="M612" s="13">
        <f t="shared" si="79"/>
        <v>5498360</v>
      </c>
      <c r="N612" s="20"/>
      <c r="O612" s="20"/>
      <c r="P612" s="20"/>
    </row>
    <row r="613" spans="2:16" ht="26.25">
      <c r="B613" s="32" t="s">
        <v>211</v>
      </c>
      <c r="C613" s="11" t="s">
        <v>38</v>
      </c>
      <c r="D613" s="11" t="s">
        <v>60</v>
      </c>
      <c r="E613" s="12" t="s">
        <v>64</v>
      </c>
      <c r="F613" s="12" t="s">
        <v>523</v>
      </c>
      <c r="G613" s="11"/>
      <c r="H613" s="13">
        <f>H614+H615+H616</f>
        <v>1462220</v>
      </c>
      <c r="I613" s="13">
        <f>I614+I615+I616</f>
        <v>0</v>
      </c>
      <c r="J613" s="13">
        <f>J614+J615+J616</f>
        <v>1462220</v>
      </c>
      <c r="K613" s="13">
        <f>K614+K615+K616</f>
        <v>1462220</v>
      </c>
      <c r="L613" s="13">
        <f>L614+L615+L616</f>
        <v>0</v>
      </c>
      <c r="M613" s="13">
        <f t="shared" si="79"/>
        <v>1462220</v>
      </c>
      <c r="N613" s="20"/>
      <c r="O613" s="20"/>
      <c r="P613" s="20"/>
    </row>
    <row r="614" spans="2:16" ht="52.5">
      <c r="B614" s="32" t="s">
        <v>138</v>
      </c>
      <c r="C614" s="11" t="s">
        <v>38</v>
      </c>
      <c r="D614" s="11" t="s">
        <v>60</v>
      </c>
      <c r="E614" s="12" t="s">
        <v>64</v>
      </c>
      <c r="F614" s="12" t="s">
        <v>523</v>
      </c>
      <c r="G614" s="11" t="s">
        <v>116</v>
      </c>
      <c r="H614" s="13">
        <v>1462220</v>
      </c>
      <c r="I614" s="13">
        <v>0</v>
      </c>
      <c r="J614" s="13">
        <f>H614+I614</f>
        <v>1462220</v>
      </c>
      <c r="K614" s="13">
        <v>1462220</v>
      </c>
      <c r="L614" s="13">
        <v>0</v>
      </c>
      <c r="M614" s="13">
        <f t="shared" si="79"/>
        <v>1462220</v>
      </c>
      <c r="N614" s="20"/>
      <c r="O614" s="20"/>
      <c r="P614" s="20"/>
    </row>
    <row r="615" spans="2:16" ht="24" hidden="1">
      <c r="B615" s="22" t="s">
        <v>139</v>
      </c>
      <c r="C615" s="11" t="s">
        <v>38</v>
      </c>
      <c r="D615" s="11" t="s">
        <v>60</v>
      </c>
      <c r="E615" s="12" t="s">
        <v>64</v>
      </c>
      <c r="F615" s="12" t="s">
        <v>523</v>
      </c>
      <c r="G615" s="11" t="s">
        <v>253</v>
      </c>
      <c r="H615" s="13">
        <v>0</v>
      </c>
      <c r="I615" s="13">
        <v>0</v>
      </c>
      <c r="J615" s="13">
        <v>0</v>
      </c>
      <c r="K615" s="13">
        <v>0</v>
      </c>
      <c r="L615" s="13"/>
      <c r="M615" s="13">
        <f t="shared" si="79"/>
        <v>0</v>
      </c>
      <c r="N615" s="20"/>
      <c r="O615" s="20"/>
      <c r="P615" s="20"/>
    </row>
    <row r="616" spans="2:16" ht="12.75" hidden="1">
      <c r="B616" s="22" t="s">
        <v>142</v>
      </c>
      <c r="C616" s="11" t="s">
        <v>38</v>
      </c>
      <c r="D616" s="11" t="s">
        <v>60</v>
      </c>
      <c r="E616" s="12" t="s">
        <v>64</v>
      </c>
      <c r="F616" s="12" t="s">
        <v>523</v>
      </c>
      <c r="G616" s="11" t="s">
        <v>250</v>
      </c>
      <c r="H616" s="13"/>
      <c r="I616" s="13"/>
      <c r="J616" s="13"/>
      <c r="K616" s="13"/>
      <c r="L616" s="13"/>
      <c r="M616" s="13">
        <f t="shared" si="79"/>
        <v>0</v>
      </c>
      <c r="N616" s="20"/>
      <c r="O616" s="20"/>
      <c r="P616" s="20"/>
    </row>
    <row r="617" spans="2:16" ht="12.75" hidden="1">
      <c r="B617" s="32" t="s">
        <v>27</v>
      </c>
      <c r="C617" s="11" t="s">
        <v>38</v>
      </c>
      <c r="D617" s="11" t="s">
        <v>60</v>
      </c>
      <c r="E617" s="12">
        <v>13</v>
      </c>
      <c r="F617" s="12"/>
      <c r="G617" s="11"/>
      <c r="H617" s="13">
        <f aca="true" t="shared" si="80" ref="H617:L619">H618</f>
        <v>0</v>
      </c>
      <c r="I617" s="13">
        <f t="shared" si="80"/>
        <v>0</v>
      </c>
      <c r="J617" s="13">
        <f t="shared" si="80"/>
        <v>0</v>
      </c>
      <c r="K617" s="13">
        <f t="shared" si="80"/>
        <v>0</v>
      </c>
      <c r="L617" s="13">
        <f t="shared" si="80"/>
        <v>0</v>
      </c>
      <c r="M617" s="13">
        <f t="shared" si="79"/>
        <v>0</v>
      </c>
      <c r="N617" s="20"/>
      <c r="O617" s="20"/>
      <c r="P617" s="20"/>
    </row>
    <row r="618" spans="2:16" ht="26.25" hidden="1">
      <c r="B618" s="32" t="s">
        <v>199</v>
      </c>
      <c r="C618" s="11" t="s">
        <v>38</v>
      </c>
      <c r="D618" s="11" t="s">
        <v>60</v>
      </c>
      <c r="E618" s="12">
        <v>13</v>
      </c>
      <c r="F618" s="12" t="s">
        <v>118</v>
      </c>
      <c r="G618" s="11"/>
      <c r="H618" s="13">
        <f t="shared" si="80"/>
        <v>0</v>
      </c>
      <c r="I618" s="13">
        <f t="shared" si="80"/>
        <v>0</v>
      </c>
      <c r="J618" s="13">
        <f t="shared" si="80"/>
        <v>0</v>
      </c>
      <c r="K618" s="13">
        <f t="shared" si="80"/>
        <v>0</v>
      </c>
      <c r="L618" s="13">
        <f t="shared" si="80"/>
        <v>0</v>
      </c>
      <c r="M618" s="13">
        <f t="shared" si="79"/>
        <v>0</v>
      </c>
      <c r="N618" s="20"/>
      <c r="O618" s="20"/>
      <c r="P618" s="20"/>
    </row>
    <row r="619" spans="2:16" ht="26.25" hidden="1">
      <c r="B619" s="32" t="s">
        <v>200</v>
      </c>
      <c r="C619" s="11" t="s">
        <v>38</v>
      </c>
      <c r="D619" s="11" t="s">
        <v>60</v>
      </c>
      <c r="E619" s="12">
        <v>13</v>
      </c>
      <c r="F619" s="12" t="s">
        <v>80</v>
      </c>
      <c r="G619" s="11"/>
      <c r="H619" s="13">
        <f t="shared" si="80"/>
        <v>0</v>
      </c>
      <c r="I619" s="13">
        <f t="shared" si="80"/>
        <v>0</v>
      </c>
      <c r="J619" s="13">
        <f t="shared" si="80"/>
        <v>0</v>
      </c>
      <c r="K619" s="13">
        <f t="shared" si="80"/>
        <v>0</v>
      </c>
      <c r="L619" s="13">
        <f t="shared" si="80"/>
        <v>0</v>
      </c>
      <c r="M619" s="13">
        <f t="shared" si="79"/>
        <v>0</v>
      </c>
      <c r="N619" s="20"/>
      <c r="O619" s="20"/>
      <c r="P619" s="20"/>
    </row>
    <row r="620" spans="2:16" ht="26.25" hidden="1">
      <c r="B620" s="32" t="s">
        <v>139</v>
      </c>
      <c r="C620" s="11" t="s">
        <v>38</v>
      </c>
      <c r="D620" s="11" t="s">
        <v>60</v>
      </c>
      <c r="E620" s="12">
        <v>13</v>
      </c>
      <c r="F620" s="12" t="s">
        <v>80</v>
      </c>
      <c r="G620" s="11" t="s">
        <v>253</v>
      </c>
      <c r="H620" s="13"/>
      <c r="I620" s="13"/>
      <c r="J620" s="13"/>
      <c r="K620" s="13"/>
      <c r="L620" s="13"/>
      <c r="M620" s="13">
        <f t="shared" si="79"/>
        <v>0</v>
      </c>
      <c r="N620" s="20"/>
      <c r="O620" s="20"/>
      <c r="P620" s="20"/>
    </row>
    <row r="621" spans="2:16" ht="12.75" hidden="1">
      <c r="B621" s="32" t="s">
        <v>235</v>
      </c>
      <c r="C621" s="11" t="s">
        <v>38</v>
      </c>
      <c r="D621" s="11" t="s">
        <v>61</v>
      </c>
      <c r="E621" s="12"/>
      <c r="F621" s="12"/>
      <c r="G621" s="11"/>
      <c r="H621" s="13">
        <f>H622</f>
        <v>0</v>
      </c>
      <c r="I621" s="13">
        <f>I622</f>
        <v>0</v>
      </c>
      <c r="J621" s="13">
        <f>J622</f>
        <v>0</v>
      </c>
      <c r="K621" s="13">
        <f>K622</f>
        <v>0</v>
      </c>
      <c r="L621" s="13">
        <f>L622</f>
        <v>0</v>
      </c>
      <c r="M621" s="13">
        <f t="shared" si="79"/>
        <v>0</v>
      </c>
      <c r="N621" s="20"/>
      <c r="O621" s="20"/>
      <c r="P621" s="20"/>
    </row>
    <row r="622" spans="2:16" ht="12.75" hidden="1">
      <c r="B622" s="32" t="s">
        <v>12</v>
      </c>
      <c r="C622" s="11" t="s">
        <v>38</v>
      </c>
      <c r="D622" s="11" t="s">
        <v>61</v>
      </c>
      <c r="E622" s="12" t="s">
        <v>62</v>
      </c>
      <c r="F622" s="12"/>
      <c r="G622" s="11"/>
      <c r="H622" s="13">
        <f>H624</f>
        <v>0</v>
      </c>
      <c r="I622" s="13">
        <f>I624</f>
        <v>0</v>
      </c>
      <c r="J622" s="13">
        <f>J624</f>
        <v>0</v>
      </c>
      <c r="K622" s="13">
        <f>K624</f>
        <v>0</v>
      </c>
      <c r="L622" s="13">
        <f>L624</f>
        <v>0</v>
      </c>
      <c r="M622" s="13">
        <f t="shared" si="79"/>
        <v>0</v>
      </c>
      <c r="N622" s="20"/>
      <c r="O622" s="20"/>
      <c r="P622" s="20"/>
    </row>
    <row r="623" spans="2:13" ht="12.75" hidden="1">
      <c r="B623" s="32" t="s">
        <v>158</v>
      </c>
      <c r="C623" s="11" t="s">
        <v>38</v>
      </c>
      <c r="D623" s="11" t="s">
        <v>61</v>
      </c>
      <c r="E623" s="12" t="s">
        <v>62</v>
      </c>
      <c r="F623" s="12" t="s">
        <v>147</v>
      </c>
      <c r="G623" s="11"/>
      <c r="H623" s="13">
        <f aca="true" t="shared" si="81" ref="H623:L624">H624</f>
        <v>0</v>
      </c>
      <c r="I623" s="13">
        <f t="shared" si="81"/>
        <v>0</v>
      </c>
      <c r="J623" s="13">
        <f t="shared" si="81"/>
        <v>0</v>
      </c>
      <c r="K623" s="13">
        <f t="shared" si="81"/>
        <v>0</v>
      </c>
      <c r="L623" s="13">
        <f t="shared" si="81"/>
        <v>0</v>
      </c>
      <c r="M623" s="13">
        <f t="shared" si="79"/>
        <v>0</v>
      </c>
    </row>
    <row r="624" spans="2:13" ht="26.25" hidden="1">
      <c r="B624" s="32" t="s">
        <v>230</v>
      </c>
      <c r="C624" s="11" t="s">
        <v>38</v>
      </c>
      <c r="D624" s="11" t="s">
        <v>61</v>
      </c>
      <c r="E624" s="12" t="s">
        <v>62</v>
      </c>
      <c r="F624" s="12" t="s">
        <v>111</v>
      </c>
      <c r="G624" s="11"/>
      <c r="H624" s="13">
        <f t="shared" si="81"/>
        <v>0</v>
      </c>
      <c r="I624" s="13">
        <f t="shared" si="81"/>
        <v>0</v>
      </c>
      <c r="J624" s="13">
        <f t="shared" si="81"/>
        <v>0</v>
      </c>
      <c r="K624" s="13">
        <f t="shared" si="81"/>
        <v>0</v>
      </c>
      <c r="L624" s="13">
        <f t="shared" si="81"/>
        <v>0</v>
      </c>
      <c r="M624" s="13">
        <f t="shared" si="79"/>
        <v>0</v>
      </c>
    </row>
    <row r="625" spans="2:13" ht="12.75" hidden="1">
      <c r="B625" s="32" t="s">
        <v>141</v>
      </c>
      <c r="C625" s="11" t="s">
        <v>38</v>
      </c>
      <c r="D625" s="11" t="s">
        <v>61</v>
      </c>
      <c r="E625" s="12" t="s">
        <v>62</v>
      </c>
      <c r="F625" s="12" t="s">
        <v>111</v>
      </c>
      <c r="G625" s="11">
        <v>500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f t="shared" si="79"/>
        <v>0</v>
      </c>
    </row>
    <row r="626" spans="2:13" ht="12.75" hidden="1">
      <c r="B626" s="32" t="s">
        <v>264</v>
      </c>
      <c r="C626" s="11" t="s">
        <v>38</v>
      </c>
      <c r="D626" s="11" t="s">
        <v>63</v>
      </c>
      <c r="E626" s="12"/>
      <c r="F626" s="12"/>
      <c r="G626" s="11"/>
      <c r="H626" s="13">
        <f>H628</f>
        <v>0</v>
      </c>
      <c r="I626" s="13">
        <f>I628</f>
        <v>0</v>
      </c>
      <c r="J626" s="13">
        <f>J628</f>
        <v>0</v>
      </c>
      <c r="K626" s="13">
        <f>K628</f>
        <v>0</v>
      </c>
      <c r="L626" s="13">
        <f>L628</f>
        <v>0</v>
      </c>
      <c r="M626" s="13">
        <f t="shared" si="79"/>
        <v>0</v>
      </c>
    </row>
    <row r="627" spans="2:13" ht="12.75" hidden="1">
      <c r="B627" s="32" t="s">
        <v>51</v>
      </c>
      <c r="C627" s="11" t="s">
        <v>38</v>
      </c>
      <c r="D627" s="11" t="s">
        <v>63</v>
      </c>
      <c r="E627" s="11" t="s">
        <v>67</v>
      </c>
      <c r="F627" s="12"/>
      <c r="G627" s="11"/>
      <c r="H627" s="13">
        <f aca="true" t="shared" si="82" ref="H627:L629">H628</f>
        <v>0</v>
      </c>
      <c r="I627" s="13">
        <f t="shared" si="82"/>
        <v>0</v>
      </c>
      <c r="J627" s="13">
        <f t="shared" si="82"/>
        <v>0</v>
      </c>
      <c r="K627" s="13">
        <f t="shared" si="82"/>
        <v>0</v>
      </c>
      <c r="L627" s="13">
        <f t="shared" si="82"/>
        <v>0</v>
      </c>
      <c r="M627" s="13">
        <f t="shared" si="79"/>
        <v>0</v>
      </c>
    </row>
    <row r="628" spans="2:13" ht="12.75" hidden="1">
      <c r="B628" s="32" t="s">
        <v>224</v>
      </c>
      <c r="C628" s="11" t="s">
        <v>38</v>
      </c>
      <c r="D628" s="11" t="s">
        <v>63</v>
      </c>
      <c r="E628" s="11" t="s">
        <v>67</v>
      </c>
      <c r="F628" s="12" t="s">
        <v>121</v>
      </c>
      <c r="G628" s="11"/>
      <c r="H628" s="13">
        <f t="shared" si="82"/>
        <v>0</v>
      </c>
      <c r="I628" s="13">
        <f t="shared" si="82"/>
        <v>0</v>
      </c>
      <c r="J628" s="13">
        <f t="shared" si="82"/>
        <v>0</v>
      </c>
      <c r="K628" s="13">
        <f t="shared" si="82"/>
        <v>0</v>
      </c>
      <c r="L628" s="13">
        <f t="shared" si="82"/>
        <v>0</v>
      </c>
      <c r="M628" s="13">
        <f t="shared" si="79"/>
        <v>0</v>
      </c>
    </row>
    <row r="629" spans="2:13" ht="39" hidden="1">
      <c r="B629" s="32" t="s">
        <v>225</v>
      </c>
      <c r="C629" s="11" t="s">
        <v>38</v>
      </c>
      <c r="D629" s="11" t="s">
        <v>63</v>
      </c>
      <c r="E629" s="11" t="s">
        <v>67</v>
      </c>
      <c r="F629" s="12" t="s">
        <v>89</v>
      </c>
      <c r="G629" s="11"/>
      <c r="H629" s="13">
        <f t="shared" si="82"/>
        <v>0</v>
      </c>
      <c r="I629" s="13">
        <f t="shared" si="82"/>
        <v>0</v>
      </c>
      <c r="J629" s="13">
        <f t="shared" si="82"/>
        <v>0</v>
      </c>
      <c r="K629" s="13">
        <f t="shared" si="82"/>
        <v>0</v>
      </c>
      <c r="L629" s="13">
        <f t="shared" si="82"/>
        <v>0</v>
      </c>
      <c r="M629" s="13">
        <f t="shared" si="79"/>
        <v>0</v>
      </c>
    </row>
    <row r="630" spans="2:13" ht="12.75" hidden="1">
      <c r="B630" s="32" t="s">
        <v>141</v>
      </c>
      <c r="C630" s="11" t="s">
        <v>38</v>
      </c>
      <c r="D630" s="11" t="s">
        <v>63</v>
      </c>
      <c r="E630" s="11" t="s">
        <v>67</v>
      </c>
      <c r="F630" s="12" t="s">
        <v>89</v>
      </c>
      <c r="G630" s="11" t="s">
        <v>22</v>
      </c>
      <c r="H630" s="13"/>
      <c r="I630" s="13"/>
      <c r="J630" s="13"/>
      <c r="K630" s="13"/>
      <c r="L630" s="13"/>
      <c r="M630" s="13">
        <f t="shared" si="79"/>
        <v>0</v>
      </c>
    </row>
    <row r="631" spans="2:13" ht="12.75" hidden="1">
      <c r="B631" s="32" t="s">
        <v>239</v>
      </c>
      <c r="C631" s="11" t="s">
        <v>38</v>
      </c>
      <c r="D631" s="11" t="s">
        <v>69</v>
      </c>
      <c r="E631" s="12"/>
      <c r="F631" s="12"/>
      <c r="G631" s="11"/>
      <c r="H631" s="13">
        <f>H632+H639</f>
        <v>0</v>
      </c>
      <c r="I631" s="13">
        <f>I632+I639</f>
        <v>0</v>
      </c>
      <c r="J631" s="13">
        <f>J632+J639</f>
        <v>0</v>
      </c>
      <c r="K631" s="13">
        <f>K632+K639</f>
        <v>0</v>
      </c>
      <c r="L631" s="13">
        <f>L632+L639</f>
        <v>0</v>
      </c>
      <c r="M631" s="13">
        <f t="shared" si="79"/>
        <v>0</v>
      </c>
    </row>
    <row r="632" spans="2:13" ht="12.75" hidden="1">
      <c r="B632" s="32" t="s">
        <v>41</v>
      </c>
      <c r="C632" s="11" t="s">
        <v>38</v>
      </c>
      <c r="D632" s="11" t="s">
        <v>69</v>
      </c>
      <c r="E632" s="12" t="s">
        <v>61</v>
      </c>
      <c r="F632" s="12"/>
      <c r="G632" s="11"/>
      <c r="H632" s="13">
        <f aca="true" t="shared" si="83" ref="H632:J637">H633</f>
        <v>0</v>
      </c>
      <c r="I632" s="13">
        <f t="shared" si="83"/>
        <v>0</v>
      </c>
      <c r="J632" s="13">
        <f t="shared" si="83"/>
        <v>0</v>
      </c>
      <c r="K632" s="13">
        <f aca="true" t="shared" si="84" ref="K632:L637">K633</f>
        <v>0</v>
      </c>
      <c r="L632" s="13">
        <f t="shared" si="84"/>
        <v>0</v>
      </c>
      <c r="M632" s="13">
        <f t="shared" si="79"/>
        <v>0</v>
      </c>
    </row>
    <row r="633" spans="2:13" ht="12.75" hidden="1">
      <c r="B633" s="32"/>
      <c r="C633" s="11" t="s">
        <v>38</v>
      </c>
      <c r="D633" s="11" t="s">
        <v>69</v>
      </c>
      <c r="E633" s="12" t="s">
        <v>61</v>
      </c>
      <c r="F633" s="12" t="s">
        <v>390</v>
      </c>
      <c r="G633" s="11"/>
      <c r="H633" s="13">
        <f t="shared" si="83"/>
        <v>0</v>
      </c>
      <c r="I633" s="13">
        <f t="shared" si="83"/>
        <v>0</v>
      </c>
      <c r="J633" s="13">
        <f t="shared" si="83"/>
        <v>0</v>
      </c>
      <c r="K633" s="13">
        <f t="shared" si="84"/>
        <v>0</v>
      </c>
      <c r="L633" s="13">
        <f t="shared" si="84"/>
        <v>0</v>
      </c>
      <c r="M633" s="13">
        <f t="shared" si="79"/>
        <v>0</v>
      </c>
    </row>
    <row r="634" spans="2:13" ht="12.75" hidden="1">
      <c r="B634" s="32"/>
      <c r="C634" s="11" t="s">
        <v>38</v>
      </c>
      <c r="D634" s="11" t="s">
        <v>69</v>
      </c>
      <c r="E634" s="12" t="s">
        <v>61</v>
      </c>
      <c r="F634" s="12" t="s">
        <v>393</v>
      </c>
      <c r="G634" s="11"/>
      <c r="H634" s="13">
        <f t="shared" si="83"/>
        <v>0</v>
      </c>
      <c r="I634" s="13">
        <f t="shared" si="83"/>
        <v>0</v>
      </c>
      <c r="J634" s="13">
        <f t="shared" si="83"/>
        <v>0</v>
      </c>
      <c r="K634" s="13">
        <f t="shared" si="84"/>
        <v>0</v>
      </c>
      <c r="L634" s="13">
        <f t="shared" si="84"/>
        <v>0</v>
      </c>
      <c r="M634" s="13">
        <f t="shared" si="79"/>
        <v>0</v>
      </c>
    </row>
    <row r="635" spans="2:13" ht="26.25" hidden="1">
      <c r="B635" s="32" t="s">
        <v>217</v>
      </c>
      <c r="C635" s="11" t="s">
        <v>38</v>
      </c>
      <c r="D635" s="11" t="s">
        <v>69</v>
      </c>
      <c r="E635" s="12" t="s">
        <v>61</v>
      </c>
      <c r="F635" s="12" t="s">
        <v>394</v>
      </c>
      <c r="G635" s="11"/>
      <c r="H635" s="13">
        <f t="shared" si="83"/>
        <v>0</v>
      </c>
      <c r="I635" s="13">
        <f t="shared" si="83"/>
        <v>0</v>
      </c>
      <c r="J635" s="13">
        <f t="shared" si="83"/>
        <v>0</v>
      </c>
      <c r="K635" s="13">
        <f t="shared" si="84"/>
        <v>0</v>
      </c>
      <c r="L635" s="13">
        <f t="shared" si="84"/>
        <v>0</v>
      </c>
      <c r="M635" s="13">
        <f t="shared" si="79"/>
        <v>0</v>
      </c>
    </row>
    <row r="636" spans="2:13" ht="12.75" hidden="1">
      <c r="B636" s="32" t="s">
        <v>218</v>
      </c>
      <c r="C636" s="11" t="s">
        <v>38</v>
      </c>
      <c r="D636" s="11" t="s">
        <v>69</v>
      </c>
      <c r="E636" s="12" t="s">
        <v>61</v>
      </c>
      <c r="F636" s="12" t="s">
        <v>397</v>
      </c>
      <c r="G636" s="11"/>
      <c r="H636" s="13">
        <f t="shared" si="83"/>
        <v>0</v>
      </c>
      <c r="I636" s="13">
        <f t="shared" si="83"/>
        <v>0</v>
      </c>
      <c r="J636" s="13">
        <f t="shared" si="83"/>
        <v>0</v>
      </c>
      <c r="K636" s="13">
        <f t="shared" si="84"/>
        <v>0</v>
      </c>
      <c r="L636" s="13">
        <f t="shared" si="84"/>
        <v>0</v>
      </c>
      <c r="M636" s="13">
        <f t="shared" si="79"/>
        <v>0</v>
      </c>
    </row>
    <row r="637" spans="2:13" ht="39" hidden="1">
      <c r="B637" s="32" t="s">
        <v>219</v>
      </c>
      <c r="C637" s="11" t="s">
        <v>38</v>
      </c>
      <c r="D637" s="11" t="s">
        <v>69</v>
      </c>
      <c r="E637" s="12" t="s">
        <v>61</v>
      </c>
      <c r="F637" s="12" t="s">
        <v>524</v>
      </c>
      <c r="G637" s="11"/>
      <c r="H637" s="13">
        <f t="shared" si="83"/>
        <v>0</v>
      </c>
      <c r="I637" s="13">
        <f t="shared" si="83"/>
        <v>0</v>
      </c>
      <c r="J637" s="13">
        <f t="shared" si="83"/>
        <v>0</v>
      </c>
      <c r="K637" s="13">
        <f t="shared" si="84"/>
        <v>0</v>
      </c>
      <c r="L637" s="13">
        <f t="shared" si="84"/>
        <v>0</v>
      </c>
      <c r="M637" s="13">
        <f t="shared" si="79"/>
        <v>0</v>
      </c>
    </row>
    <row r="638" spans="2:13" ht="12.75" hidden="1">
      <c r="B638" s="32" t="s">
        <v>141</v>
      </c>
      <c r="C638" s="11" t="s">
        <v>38</v>
      </c>
      <c r="D638" s="11" t="s">
        <v>69</v>
      </c>
      <c r="E638" s="12" t="s">
        <v>61</v>
      </c>
      <c r="F638" s="12" t="s">
        <v>524</v>
      </c>
      <c r="G638" s="11">
        <v>500</v>
      </c>
      <c r="H638" s="13"/>
      <c r="I638" s="13"/>
      <c r="J638" s="13"/>
      <c r="K638" s="13"/>
      <c r="L638" s="13"/>
      <c r="M638" s="13">
        <f t="shared" si="79"/>
        <v>0</v>
      </c>
    </row>
    <row r="639" spans="2:13" ht="12.75" hidden="1">
      <c r="B639" s="32" t="s">
        <v>42</v>
      </c>
      <c r="C639" s="11" t="s">
        <v>38</v>
      </c>
      <c r="D639" s="11" t="s">
        <v>69</v>
      </c>
      <c r="E639" s="12" t="s">
        <v>62</v>
      </c>
      <c r="F639" s="12"/>
      <c r="G639" s="11"/>
      <c r="H639" s="13">
        <f>H643</f>
        <v>0</v>
      </c>
      <c r="I639" s="13">
        <f>I643</f>
        <v>0</v>
      </c>
      <c r="J639" s="13">
        <f>J643</f>
        <v>0</v>
      </c>
      <c r="K639" s="13">
        <f>K643</f>
        <v>0</v>
      </c>
      <c r="L639" s="13">
        <f>L643</f>
        <v>0</v>
      </c>
      <c r="M639" s="13">
        <f t="shared" si="79"/>
        <v>0</v>
      </c>
    </row>
    <row r="640" spans="2:13" ht="36" hidden="1">
      <c r="B640" s="22" t="s">
        <v>538</v>
      </c>
      <c r="C640" s="11" t="s">
        <v>38</v>
      </c>
      <c r="D640" s="11" t="s">
        <v>69</v>
      </c>
      <c r="E640" s="12" t="s">
        <v>62</v>
      </c>
      <c r="F640" s="12" t="s">
        <v>390</v>
      </c>
      <c r="G640" s="11"/>
      <c r="H640" s="13">
        <f aca="true" t="shared" si="85" ref="H640:J644">H641</f>
        <v>0</v>
      </c>
      <c r="I640" s="13">
        <f t="shared" si="85"/>
        <v>0</v>
      </c>
      <c r="J640" s="13">
        <f t="shared" si="85"/>
        <v>0</v>
      </c>
      <c r="K640" s="13">
        <f aca="true" t="shared" si="86" ref="K640:L644">K641</f>
        <v>0</v>
      </c>
      <c r="L640" s="13">
        <f t="shared" si="86"/>
        <v>0</v>
      </c>
      <c r="M640" s="13">
        <f t="shared" si="79"/>
        <v>0</v>
      </c>
    </row>
    <row r="641" spans="2:13" ht="24" hidden="1">
      <c r="B641" s="22" t="s">
        <v>466</v>
      </c>
      <c r="C641" s="11" t="s">
        <v>38</v>
      </c>
      <c r="D641" s="11" t="s">
        <v>69</v>
      </c>
      <c r="E641" s="12" t="s">
        <v>62</v>
      </c>
      <c r="F641" s="12" t="s">
        <v>393</v>
      </c>
      <c r="G641" s="11"/>
      <c r="H641" s="13">
        <f t="shared" si="85"/>
        <v>0</v>
      </c>
      <c r="I641" s="13">
        <f t="shared" si="85"/>
        <v>0</v>
      </c>
      <c r="J641" s="13">
        <f t="shared" si="85"/>
        <v>0</v>
      </c>
      <c r="K641" s="13">
        <f t="shared" si="86"/>
        <v>0</v>
      </c>
      <c r="L641" s="13">
        <f t="shared" si="86"/>
        <v>0</v>
      </c>
      <c r="M641" s="13">
        <f t="shared" si="79"/>
        <v>0</v>
      </c>
    </row>
    <row r="642" spans="2:13" ht="24" hidden="1">
      <c r="B642" s="22" t="s">
        <v>467</v>
      </c>
      <c r="C642" s="11" t="s">
        <v>38</v>
      </c>
      <c r="D642" s="11" t="s">
        <v>69</v>
      </c>
      <c r="E642" s="12" t="s">
        <v>62</v>
      </c>
      <c r="F642" s="12" t="s">
        <v>394</v>
      </c>
      <c r="G642" s="11"/>
      <c r="H642" s="13">
        <f t="shared" si="85"/>
        <v>0</v>
      </c>
      <c r="I642" s="13">
        <f t="shared" si="85"/>
        <v>0</v>
      </c>
      <c r="J642" s="13">
        <f t="shared" si="85"/>
        <v>0</v>
      </c>
      <c r="K642" s="13">
        <f t="shared" si="86"/>
        <v>0</v>
      </c>
      <c r="L642" s="13">
        <f t="shared" si="86"/>
        <v>0</v>
      </c>
      <c r="M642" s="13">
        <f t="shared" si="79"/>
        <v>0</v>
      </c>
    </row>
    <row r="643" spans="2:13" ht="12.75" hidden="1">
      <c r="B643" s="32"/>
      <c r="C643" s="11" t="s">
        <v>38</v>
      </c>
      <c r="D643" s="11" t="s">
        <v>69</v>
      </c>
      <c r="E643" s="12" t="s">
        <v>62</v>
      </c>
      <c r="F643" s="12" t="s">
        <v>397</v>
      </c>
      <c r="G643" s="11"/>
      <c r="H643" s="13">
        <f t="shared" si="85"/>
        <v>0</v>
      </c>
      <c r="I643" s="13">
        <f t="shared" si="85"/>
        <v>0</v>
      </c>
      <c r="J643" s="13">
        <f t="shared" si="85"/>
        <v>0</v>
      </c>
      <c r="K643" s="13">
        <f t="shared" si="86"/>
        <v>0</v>
      </c>
      <c r="L643" s="13">
        <f t="shared" si="86"/>
        <v>0</v>
      </c>
      <c r="M643" s="13">
        <f t="shared" si="79"/>
        <v>0</v>
      </c>
    </row>
    <row r="644" spans="2:13" ht="12.75" hidden="1">
      <c r="B644" s="32"/>
      <c r="C644" s="11" t="s">
        <v>38</v>
      </c>
      <c r="D644" s="11" t="s">
        <v>69</v>
      </c>
      <c r="E644" s="12" t="s">
        <v>62</v>
      </c>
      <c r="F644" s="12" t="s">
        <v>524</v>
      </c>
      <c r="G644" s="11"/>
      <c r="H644" s="13">
        <f t="shared" si="85"/>
        <v>0</v>
      </c>
      <c r="I644" s="13">
        <f t="shared" si="85"/>
        <v>0</v>
      </c>
      <c r="J644" s="13">
        <f t="shared" si="85"/>
        <v>0</v>
      </c>
      <c r="K644" s="13">
        <f t="shared" si="86"/>
        <v>0</v>
      </c>
      <c r="L644" s="13">
        <f t="shared" si="86"/>
        <v>0</v>
      </c>
      <c r="M644" s="13">
        <f t="shared" si="79"/>
        <v>0</v>
      </c>
    </row>
    <row r="645" spans="2:13" ht="12.75" hidden="1">
      <c r="B645" s="32"/>
      <c r="C645" s="11" t="s">
        <v>38</v>
      </c>
      <c r="D645" s="11" t="s">
        <v>69</v>
      </c>
      <c r="E645" s="12" t="s">
        <v>62</v>
      </c>
      <c r="F645" s="12" t="s">
        <v>524</v>
      </c>
      <c r="G645" s="11" t="s">
        <v>22</v>
      </c>
      <c r="H645" s="13"/>
      <c r="I645" s="13"/>
      <c r="J645" s="13"/>
      <c r="K645" s="13"/>
      <c r="L645" s="13"/>
      <c r="M645" s="13">
        <f t="shared" si="79"/>
        <v>0</v>
      </c>
    </row>
    <row r="646" spans="2:13" ht="12.75" hidden="1">
      <c r="B646" s="32" t="s">
        <v>242</v>
      </c>
      <c r="C646" s="11" t="s">
        <v>38</v>
      </c>
      <c r="D646" s="11" t="s">
        <v>72</v>
      </c>
      <c r="E646" s="12"/>
      <c r="F646" s="12"/>
      <c r="G646" s="11"/>
      <c r="H646" s="13">
        <f aca="true" t="shared" si="87" ref="H646:L647">H647</f>
        <v>0</v>
      </c>
      <c r="I646" s="13">
        <f t="shared" si="87"/>
        <v>0</v>
      </c>
      <c r="J646" s="13">
        <f t="shared" si="87"/>
        <v>0</v>
      </c>
      <c r="K646" s="13">
        <f t="shared" si="87"/>
        <v>0</v>
      </c>
      <c r="L646" s="13">
        <f t="shared" si="87"/>
        <v>0</v>
      </c>
      <c r="M646" s="13">
        <f t="shared" si="79"/>
        <v>0</v>
      </c>
    </row>
    <row r="647" spans="2:13" ht="12.75" hidden="1">
      <c r="B647" s="32" t="s">
        <v>33</v>
      </c>
      <c r="C647" s="11" t="s">
        <v>38</v>
      </c>
      <c r="D647" s="11" t="s">
        <v>72</v>
      </c>
      <c r="E647" s="12" t="s">
        <v>60</v>
      </c>
      <c r="F647" s="12"/>
      <c r="G647" s="11"/>
      <c r="H647" s="13">
        <f t="shared" si="87"/>
        <v>0</v>
      </c>
      <c r="I647" s="13">
        <f t="shared" si="87"/>
        <v>0</v>
      </c>
      <c r="J647" s="13">
        <f t="shared" si="87"/>
        <v>0</v>
      </c>
      <c r="K647" s="13">
        <f t="shared" si="87"/>
        <v>0</v>
      </c>
      <c r="L647" s="13">
        <f t="shared" si="87"/>
        <v>0</v>
      </c>
      <c r="M647" s="13">
        <f t="shared" si="79"/>
        <v>0</v>
      </c>
    </row>
    <row r="648" spans="2:13" ht="39" hidden="1">
      <c r="B648" s="32" t="s">
        <v>176</v>
      </c>
      <c r="C648" s="11" t="s">
        <v>38</v>
      </c>
      <c r="D648" s="11" t="s">
        <v>72</v>
      </c>
      <c r="E648" s="12" t="s">
        <v>60</v>
      </c>
      <c r="F648" s="12" t="s">
        <v>135</v>
      </c>
      <c r="G648" s="11"/>
      <c r="H648" s="13">
        <f>H650</f>
        <v>0</v>
      </c>
      <c r="I648" s="13">
        <f>I650</f>
        <v>0</v>
      </c>
      <c r="J648" s="13">
        <f>J650</f>
        <v>0</v>
      </c>
      <c r="K648" s="13">
        <f>K650</f>
        <v>0</v>
      </c>
      <c r="L648" s="13">
        <f>L650</f>
        <v>0</v>
      </c>
      <c r="M648" s="13">
        <f t="shared" si="79"/>
        <v>0</v>
      </c>
    </row>
    <row r="649" spans="2:13" ht="26.25" hidden="1">
      <c r="B649" s="32" t="s">
        <v>177</v>
      </c>
      <c r="C649" s="11" t="s">
        <v>38</v>
      </c>
      <c r="D649" s="11" t="s">
        <v>72</v>
      </c>
      <c r="E649" s="12" t="s">
        <v>60</v>
      </c>
      <c r="F649" s="12" t="s">
        <v>154</v>
      </c>
      <c r="G649" s="11"/>
      <c r="H649" s="13">
        <f aca="true" t="shared" si="88" ref="H649:L650">H650</f>
        <v>0</v>
      </c>
      <c r="I649" s="13">
        <f t="shared" si="88"/>
        <v>0</v>
      </c>
      <c r="J649" s="13">
        <f t="shared" si="88"/>
        <v>0</v>
      </c>
      <c r="K649" s="13">
        <f t="shared" si="88"/>
        <v>0</v>
      </c>
      <c r="L649" s="13">
        <f t="shared" si="88"/>
        <v>0</v>
      </c>
      <c r="M649" s="13">
        <f t="shared" si="79"/>
        <v>0</v>
      </c>
    </row>
    <row r="650" spans="2:13" ht="26.25" hidden="1">
      <c r="B650" s="32" t="s">
        <v>178</v>
      </c>
      <c r="C650" s="11" t="s">
        <v>38</v>
      </c>
      <c r="D650" s="11" t="s">
        <v>72</v>
      </c>
      <c r="E650" s="12" t="s">
        <v>60</v>
      </c>
      <c r="F650" s="12" t="s">
        <v>112</v>
      </c>
      <c r="G650" s="11"/>
      <c r="H650" s="13">
        <f t="shared" si="88"/>
        <v>0</v>
      </c>
      <c r="I650" s="13">
        <f t="shared" si="88"/>
        <v>0</v>
      </c>
      <c r="J650" s="13">
        <f t="shared" si="88"/>
        <v>0</v>
      </c>
      <c r="K650" s="13">
        <f t="shared" si="88"/>
        <v>0</v>
      </c>
      <c r="L650" s="13">
        <f t="shared" si="88"/>
        <v>0</v>
      </c>
      <c r="M650" s="13">
        <f t="shared" si="79"/>
        <v>0</v>
      </c>
    </row>
    <row r="651" spans="2:13" ht="12.75" hidden="1">
      <c r="B651" s="32" t="s">
        <v>141</v>
      </c>
      <c r="C651" s="11" t="s">
        <v>38</v>
      </c>
      <c r="D651" s="11" t="s">
        <v>72</v>
      </c>
      <c r="E651" s="12" t="s">
        <v>60</v>
      </c>
      <c r="F651" s="12" t="s">
        <v>112</v>
      </c>
      <c r="G651" s="11">
        <v>500</v>
      </c>
      <c r="H651" s="13"/>
      <c r="I651" s="13"/>
      <c r="J651" s="13"/>
      <c r="K651" s="13"/>
      <c r="L651" s="13"/>
      <c r="M651" s="13">
        <f t="shared" si="79"/>
        <v>0</v>
      </c>
    </row>
    <row r="652" spans="2:13" ht="12.75">
      <c r="B652" s="32" t="s">
        <v>236</v>
      </c>
      <c r="C652" s="11" t="s">
        <v>38</v>
      </c>
      <c r="D652" s="11" t="s">
        <v>66</v>
      </c>
      <c r="E652" s="12"/>
      <c r="F652" s="12"/>
      <c r="G652" s="11"/>
      <c r="H652" s="13">
        <f aca="true" t="shared" si="89" ref="H652:L657">H653</f>
        <v>1278</v>
      </c>
      <c r="I652" s="13">
        <f t="shared" si="89"/>
        <v>0</v>
      </c>
      <c r="J652" s="13">
        <f t="shared" si="89"/>
        <v>1278</v>
      </c>
      <c r="K652" s="13">
        <f t="shared" si="89"/>
        <v>285</v>
      </c>
      <c r="L652" s="13">
        <f t="shared" si="89"/>
        <v>0</v>
      </c>
      <c r="M652" s="13">
        <f t="shared" si="79"/>
        <v>285</v>
      </c>
    </row>
    <row r="653" spans="2:13" ht="26.25">
      <c r="B653" s="32" t="s">
        <v>274</v>
      </c>
      <c r="C653" s="11" t="s">
        <v>38</v>
      </c>
      <c r="D653" s="11" t="s">
        <v>66</v>
      </c>
      <c r="E653" s="12" t="s">
        <v>60</v>
      </c>
      <c r="F653" s="12"/>
      <c r="G653" s="11"/>
      <c r="H653" s="13">
        <f t="shared" si="89"/>
        <v>1278</v>
      </c>
      <c r="I653" s="13">
        <f t="shared" si="89"/>
        <v>0</v>
      </c>
      <c r="J653" s="13">
        <f t="shared" si="89"/>
        <v>1278</v>
      </c>
      <c r="K653" s="13">
        <f>K654</f>
        <v>285</v>
      </c>
      <c r="L653" s="13">
        <f>L654</f>
        <v>0</v>
      </c>
      <c r="M653" s="13">
        <f t="shared" si="79"/>
        <v>285</v>
      </c>
    </row>
    <row r="654" spans="2:13" ht="39">
      <c r="B654" s="32" t="s">
        <v>464</v>
      </c>
      <c r="C654" s="11" t="s">
        <v>38</v>
      </c>
      <c r="D654" s="11" t="s">
        <v>66</v>
      </c>
      <c r="E654" s="12" t="s">
        <v>60</v>
      </c>
      <c r="F654" s="12" t="s">
        <v>390</v>
      </c>
      <c r="G654" s="11"/>
      <c r="H654" s="13">
        <f t="shared" si="89"/>
        <v>1278</v>
      </c>
      <c r="I654" s="13">
        <f t="shared" si="89"/>
        <v>0</v>
      </c>
      <c r="J654" s="13">
        <f t="shared" si="89"/>
        <v>1278</v>
      </c>
      <c r="K654" s="13">
        <f t="shared" si="89"/>
        <v>285</v>
      </c>
      <c r="L654" s="13">
        <f t="shared" si="89"/>
        <v>0</v>
      </c>
      <c r="M654" s="13">
        <f t="shared" si="79"/>
        <v>285</v>
      </c>
    </row>
    <row r="655" spans="2:13" ht="26.25">
      <c r="B655" s="32" t="s">
        <v>466</v>
      </c>
      <c r="C655" s="11" t="s">
        <v>38</v>
      </c>
      <c r="D655" s="11" t="s">
        <v>66</v>
      </c>
      <c r="E655" s="12" t="s">
        <v>60</v>
      </c>
      <c r="F655" s="12" t="s">
        <v>393</v>
      </c>
      <c r="G655" s="11"/>
      <c r="H655" s="13">
        <f t="shared" si="89"/>
        <v>1278</v>
      </c>
      <c r="I655" s="13">
        <f t="shared" si="89"/>
        <v>0</v>
      </c>
      <c r="J655" s="13">
        <f t="shared" si="89"/>
        <v>1278</v>
      </c>
      <c r="K655" s="13">
        <f t="shared" si="89"/>
        <v>285</v>
      </c>
      <c r="L655" s="13">
        <f t="shared" si="89"/>
        <v>0</v>
      </c>
      <c r="M655" s="13">
        <f t="shared" si="79"/>
        <v>285</v>
      </c>
    </row>
    <row r="656" spans="2:13" ht="39">
      <c r="B656" s="32" t="s">
        <v>467</v>
      </c>
      <c r="C656" s="11" t="s">
        <v>38</v>
      </c>
      <c r="D656" s="11" t="s">
        <v>66</v>
      </c>
      <c r="E656" s="12" t="s">
        <v>60</v>
      </c>
      <c r="F656" s="12" t="s">
        <v>394</v>
      </c>
      <c r="G656" s="11"/>
      <c r="H656" s="13">
        <f t="shared" si="89"/>
        <v>1278</v>
      </c>
      <c r="I656" s="13">
        <f t="shared" si="89"/>
        <v>0</v>
      </c>
      <c r="J656" s="13">
        <f t="shared" si="89"/>
        <v>1278</v>
      </c>
      <c r="K656" s="13">
        <f t="shared" si="89"/>
        <v>285</v>
      </c>
      <c r="L656" s="13">
        <f t="shared" si="89"/>
        <v>0</v>
      </c>
      <c r="M656" s="13">
        <f t="shared" si="79"/>
        <v>285</v>
      </c>
    </row>
    <row r="657" spans="2:13" ht="12.75">
      <c r="B657" s="32" t="s">
        <v>468</v>
      </c>
      <c r="C657" s="11" t="s">
        <v>38</v>
      </c>
      <c r="D657" s="11" t="s">
        <v>66</v>
      </c>
      <c r="E657" s="12" t="s">
        <v>60</v>
      </c>
      <c r="F657" s="12" t="s">
        <v>395</v>
      </c>
      <c r="G657" s="11"/>
      <c r="H657" s="13">
        <f t="shared" si="89"/>
        <v>1278</v>
      </c>
      <c r="I657" s="13">
        <f t="shared" si="89"/>
        <v>0</v>
      </c>
      <c r="J657" s="13">
        <f t="shared" si="89"/>
        <v>1278</v>
      </c>
      <c r="K657" s="13">
        <f t="shared" si="89"/>
        <v>285</v>
      </c>
      <c r="L657" s="13">
        <f t="shared" si="89"/>
        <v>0</v>
      </c>
      <c r="M657" s="13">
        <f t="shared" si="79"/>
        <v>285</v>
      </c>
    </row>
    <row r="658" spans="2:13" ht="12.75">
      <c r="B658" s="32" t="s">
        <v>143</v>
      </c>
      <c r="C658" s="11" t="s">
        <v>38</v>
      </c>
      <c r="D658" s="11" t="s">
        <v>66</v>
      </c>
      <c r="E658" s="12" t="s">
        <v>60</v>
      </c>
      <c r="F658" s="12" t="s">
        <v>395</v>
      </c>
      <c r="G658" s="11" t="s">
        <v>396</v>
      </c>
      <c r="H658" s="13">
        <v>1278</v>
      </c>
      <c r="I658" s="13"/>
      <c r="J658" s="13">
        <f>H658+I658</f>
        <v>1278</v>
      </c>
      <c r="K658" s="13">
        <v>285</v>
      </c>
      <c r="L658" s="13">
        <v>0</v>
      </c>
      <c r="M658" s="13">
        <f t="shared" si="79"/>
        <v>285</v>
      </c>
    </row>
    <row r="659" spans="2:13" ht="26.25">
      <c r="B659" s="32" t="s">
        <v>238</v>
      </c>
      <c r="C659" s="11" t="s">
        <v>38</v>
      </c>
      <c r="D659" s="11" t="s">
        <v>68</v>
      </c>
      <c r="E659" s="12"/>
      <c r="F659" s="12"/>
      <c r="G659" s="11"/>
      <c r="H659" s="13">
        <f>H660+H675</f>
        <v>26690400</v>
      </c>
      <c r="I659" s="13">
        <f>I660+I675</f>
        <v>0</v>
      </c>
      <c r="J659" s="13">
        <f>J660+J675</f>
        <v>26690400</v>
      </c>
      <c r="K659" s="13">
        <f>K660+K675</f>
        <v>26690400</v>
      </c>
      <c r="L659" s="13">
        <f>L660+L675</f>
        <v>0</v>
      </c>
      <c r="M659" s="13">
        <f t="shared" si="79"/>
        <v>26690400</v>
      </c>
    </row>
    <row r="660" spans="2:13" ht="26.25">
      <c r="B660" s="32" t="s">
        <v>7</v>
      </c>
      <c r="C660" s="11" t="s">
        <v>38</v>
      </c>
      <c r="D660" s="11" t="s">
        <v>68</v>
      </c>
      <c r="E660" s="12" t="s">
        <v>60</v>
      </c>
      <c r="F660" s="12"/>
      <c r="G660" s="11"/>
      <c r="H660" s="13">
        <f>H661+H667</f>
        <v>26690400</v>
      </c>
      <c r="I660" s="13">
        <f>I661+I667</f>
        <v>0</v>
      </c>
      <c r="J660" s="13">
        <f>J661+J667</f>
        <v>26690400</v>
      </c>
      <c r="K660" s="13">
        <f>K661+K667</f>
        <v>26690400</v>
      </c>
      <c r="L660" s="13">
        <f>L661+L667</f>
        <v>0</v>
      </c>
      <c r="M660" s="13">
        <f t="shared" si="79"/>
        <v>26690400</v>
      </c>
    </row>
    <row r="661" spans="2:13" ht="39" hidden="1">
      <c r="B661" s="32" t="s">
        <v>204</v>
      </c>
      <c r="C661" s="11" t="s">
        <v>38</v>
      </c>
      <c r="D661" s="11" t="s">
        <v>68</v>
      </c>
      <c r="E661" s="12" t="s">
        <v>60</v>
      </c>
      <c r="F661" s="12" t="s">
        <v>136</v>
      </c>
      <c r="G661" s="11"/>
      <c r="H661" s="13">
        <f>H662</f>
        <v>0</v>
      </c>
      <c r="I661" s="13">
        <f>I662</f>
        <v>0</v>
      </c>
      <c r="J661" s="13">
        <f>J662</f>
        <v>0</v>
      </c>
      <c r="K661" s="13">
        <f>K662</f>
        <v>0</v>
      </c>
      <c r="L661" s="13">
        <f>L662</f>
        <v>0</v>
      </c>
      <c r="M661" s="13">
        <f t="shared" si="79"/>
        <v>0</v>
      </c>
    </row>
    <row r="662" spans="2:13" ht="26.25" hidden="1">
      <c r="B662" s="32" t="s">
        <v>205</v>
      </c>
      <c r="C662" s="11" t="s">
        <v>38</v>
      </c>
      <c r="D662" s="11" t="s">
        <v>68</v>
      </c>
      <c r="E662" s="12" t="s">
        <v>60</v>
      </c>
      <c r="F662" s="12" t="s">
        <v>137</v>
      </c>
      <c r="G662" s="11"/>
      <c r="H662" s="13">
        <f>H663+H665</f>
        <v>0</v>
      </c>
      <c r="I662" s="13">
        <f>I663+I665</f>
        <v>0</v>
      </c>
      <c r="J662" s="13">
        <f>J663+J665</f>
        <v>0</v>
      </c>
      <c r="K662" s="13">
        <f>K663+K665</f>
        <v>0</v>
      </c>
      <c r="L662" s="13">
        <f>L663+L665</f>
        <v>0</v>
      </c>
      <c r="M662" s="13">
        <f t="shared" si="79"/>
        <v>0</v>
      </c>
    </row>
    <row r="663" spans="2:13" ht="26.25" hidden="1">
      <c r="B663" s="32" t="s">
        <v>206</v>
      </c>
      <c r="C663" s="11" t="s">
        <v>38</v>
      </c>
      <c r="D663" s="11" t="s">
        <v>68</v>
      </c>
      <c r="E663" s="12" t="s">
        <v>60</v>
      </c>
      <c r="F663" s="12" t="s">
        <v>114</v>
      </c>
      <c r="G663" s="11"/>
      <c r="H663" s="13">
        <f>H664</f>
        <v>0</v>
      </c>
      <c r="I663" s="13">
        <f>I664</f>
        <v>0</v>
      </c>
      <c r="J663" s="13">
        <f>J664</f>
        <v>0</v>
      </c>
      <c r="K663" s="13">
        <f>K664</f>
        <v>0</v>
      </c>
      <c r="L663" s="13">
        <f>L664</f>
        <v>0</v>
      </c>
      <c r="M663" s="13">
        <f t="shared" si="79"/>
        <v>0</v>
      </c>
    </row>
    <row r="664" spans="2:13" ht="12.75" hidden="1">
      <c r="B664" s="32" t="s">
        <v>141</v>
      </c>
      <c r="C664" s="11" t="s">
        <v>38</v>
      </c>
      <c r="D664" s="11" t="s">
        <v>68</v>
      </c>
      <c r="E664" s="12" t="s">
        <v>60</v>
      </c>
      <c r="F664" s="12" t="s">
        <v>114</v>
      </c>
      <c r="G664" s="11">
        <v>500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f t="shared" si="79"/>
        <v>0</v>
      </c>
    </row>
    <row r="665" spans="2:13" ht="26.25" hidden="1">
      <c r="B665" s="32" t="s">
        <v>207</v>
      </c>
      <c r="C665" s="11" t="s">
        <v>38</v>
      </c>
      <c r="D665" s="11" t="s">
        <v>68</v>
      </c>
      <c r="E665" s="12" t="s">
        <v>60</v>
      </c>
      <c r="F665" s="12" t="s">
        <v>115</v>
      </c>
      <c r="G665" s="11"/>
      <c r="H665" s="13">
        <f>H666</f>
        <v>0</v>
      </c>
      <c r="I665" s="13">
        <f>I666</f>
        <v>0</v>
      </c>
      <c r="J665" s="13">
        <f>J666</f>
        <v>0</v>
      </c>
      <c r="K665" s="13">
        <f>K666</f>
        <v>0</v>
      </c>
      <c r="L665" s="13">
        <f>L666</f>
        <v>0</v>
      </c>
      <c r="M665" s="13">
        <f t="shared" si="79"/>
        <v>0</v>
      </c>
    </row>
    <row r="666" spans="2:13" ht="12.75" hidden="1">
      <c r="B666" s="32" t="s">
        <v>141</v>
      </c>
      <c r="C666" s="11" t="s">
        <v>38</v>
      </c>
      <c r="D666" s="11" t="s">
        <v>68</v>
      </c>
      <c r="E666" s="12" t="s">
        <v>60</v>
      </c>
      <c r="F666" s="12" t="s">
        <v>115</v>
      </c>
      <c r="G666" s="11">
        <v>500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f t="shared" si="79"/>
        <v>0</v>
      </c>
    </row>
    <row r="667" spans="2:13" ht="39">
      <c r="B667" s="32" t="s">
        <v>464</v>
      </c>
      <c r="C667" s="11" t="s">
        <v>38</v>
      </c>
      <c r="D667" s="11" t="s">
        <v>68</v>
      </c>
      <c r="E667" s="12" t="s">
        <v>60</v>
      </c>
      <c r="F667" s="12" t="s">
        <v>390</v>
      </c>
      <c r="G667" s="11"/>
      <c r="H667" s="13">
        <f aca="true" t="shared" si="90" ref="H667:J669">H668</f>
        <v>26690400</v>
      </c>
      <c r="I667" s="13">
        <f t="shared" si="90"/>
        <v>0</v>
      </c>
      <c r="J667" s="13">
        <f t="shared" si="90"/>
        <v>26690400</v>
      </c>
      <c r="K667" s="13">
        <f aca="true" t="shared" si="91" ref="K667:L669">K668</f>
        <v>26690400</v>
      </c>
      <c r="L667" s="13">
        <f t="shared" si="91"/>
        <v>0</v>
      </c>
      <c r="M667" s="13">
        <f t="shared" si="79"/>
        <v>26690400</v>
      </c>
    </row>
    <row r="668" spans="2:13" ht="26.25">
      <c r="B668" s="32" t="s">
        <v>466</v>
      </c>
      <c r="C668" s="11" t="s">
        <v>38</v>
      </c>
      <c r="D668" s="11" t="s">
        <v>68</v>
      </c>
      <c r="E668" s="12" t="s">
        <v>60</v>
      </c>
      <c r="F668" s="12" t="s">
        <v>393</v>
      </c>
      <c r="G668" s="11"/>
      <c r="H668" s="13">
        <f t="shared" si="90"/>
        <v>26690400</v>
      </c>
      <c r="I668" s="13">
        <f t="shared" si="90"/>
        <v>0</v>
      </c>
      <c r="J668" s="13">
        <f t="shared" si="90"/>
        <v>26690400</v>
      </c>
      <c r="K668" s="13">
        <f t="shared" si="91"/>
        <v>26690400</v>
      </c>
      <c r="L668" s="13">
        <f t="shared" si="91"/>
        <v>0</v>
      </c>
      <c r="M668" s="13">
        <f t="shared" si="79"/>
        <v>26690400</v>
      </c>
    </row>
    <row r="669" spans="2:13" ht="39">
      <c r="B669" s="32" t="s">
        <v>467</v>
      </c>
      <c r="C669" s="11" t="s">
        <v>38</v>
      </c>
      <c r="D669" s="11" t="s">
        <v>68</v>
      </c>
      <c r="E669" s="12" t="s">
        <v>60</v>
      </c>
      <c r="F669" s="12" t="s">
        <v>394</v>
      </c>
      <c r="G669" s="11"/>
      <c r="H669" s="13">
        <f t="shared" si="90"/>
        <v>26690400</v>
      </c>
      <c r="I669" s="13">
        <f t="shared" si="90"/>
        <v>0</v>
      </c>
      <c r="J669" s="13">
        <f t="shared" si="90"/>
        <v>26690400</v>
      </c>
      <c r="K669" s="13">
        <f t="shared" si="91"/>
        <v>26690400</v>
      </c>
      <c r="L669" s="13">
        <f t="shared" si="91"/>
        <v>0</v>
      </c>
      <c r="M669" s="13">
        <f t="shared" si="79"/>
        <v>26690400</v>
      </c>
    </row>
    <row r="670" spans="2:13" ht="26.25">
      <c r="B670" s="32" t="s">
        <v>469</v>
      </c>
      <c r="C670" s="11" t="s">
        <v>38</v>
      </c>
      <c r="D670" s="11" t="s">
        <v>68</v>
      </c>
      <c r="E670" s="12" t="s">
        <v>60</v>
      </c>
      <c r="F670" s="12" t="s">
        <v>397</v>
      </c>
      <c r="G670" s="11"/>
      <c r="H670" s="13">
        <f>H671+H673</f>
        <v>26690400</v>
      </c>
      <c r="I670" s="13">
        <f>I671+I673</f>
        <v>0</v>
      </c>
      <c r="J670" s="13">
        <f>J671+J673</f>
        <v>26690400</v>
      </c>
      <c r="K670" s="13">
        <f>K671+K673</f>
        <v>26690400</v>
      </c>
      <c r="L670" s="13">
        <f>L671+L673</f>
        <v>0</v>
      </c>
      <c r="M670" s="13">
        <f t="shared" si="79"/>
        <v>26690400</v>
      </c>
    </row>
    <row r="671" spans="2:13" ht="26.25">
      <c r="B671" s="32" t="s">
        <v>206</v>
      </c>
      <c r="C671" s="11" t="s">
        <v>38</v>
      </c>
      <c r="D671" s="11" t="s">
        <v>68</v>
      </c>
      <c r="E671" s="12" t="s">
        <v>60</v>
      </c>
      <c r="F671" s="12" t="s">
        <v>398</v>
      </c>
      <c r="G671" s="11"/>
      <c r="H671" s="13">
        <f>H672</f>
        <v>20093700</v>
      </c>
      <c r="I671" s="13">
        <f>I672</f>
        <v>0</v>
      </c>
      <c r="J671" s="13">
        <f>J672</f>
        <v>20093700</v>
      </c>
      <c r="K671" s="13">
        <f>K672</f>
        <v>20093700</v>
      </c>
      <c r="L671" s="13">
        <f>L672</f>
        <v>0</v>
      </c>
      <c r="M671" s="13">
        <f aca="true" t="shared" si="92" ref="M671:M725">K671+L671</f>
        <v>20093700</v>
      </c>
    </row>
    <row r="672" spans="2:13" ht="12.75">
      <c r="B672" s="32" t="s">
        <v>141</v>
      </c>
      <c r="C672" s="11" t="s">
        <v>38</v>
      </c>
      <c r="D672" s="11" t="s">
        <v>68</v>
      </c>
      <c r="E672" s="12" t="s">
        <v>60</v>
      </c>
      <c r="F672" s="12" t="s">
        <v>398</v>
      </c>
      <c r="G672" s="11" t="s">
        <v>22</v>
      </c>
      <c r="H672" s="13">
        <v>20093700</v>
      </c>
      <c r="I672" s="13"/>
      <c r="J672" s="13">
        <f>H672+I672</f>
        <v>20093700</v>
      </c>
      <c r="K672" s="13">
        <v>20093700</v>
      </c>
      <c r="L672" s="13"/>
      <c r="M672" s="13">
        <f t="shared" si="92"/>
        <v>20093700</v>
      </c>
    </row>
    <row r="673" spans="2:13" ht="33" customHeight="1">
      <c r="B673" s="32" t="s">
        <v>207</v>
      </c>
      <c r="C673" s="11" t="s">
        <v>38</v>
      </c>
      <c r="D673" s="11" t="s">
        <v>68</v>
      </c>
      <c r="E673" s="12" t="s">
        <v>60</v>
      </c>
      <c r="F673" s="12" t="s">
        <v>399</v>
      </c>
      <c r="G673" s="11"/>
      <c r="H673" s="13">
        <f>H674</f>
        <v>6596700</v>
      </c>
      <c r="I673" s="13">
        <f>I674</f>
        <v>0</v>
      </c>
      <c r="J673" s="13">
        <f>J674</f>
        <v>6596700</v>
      </c>
      <c r="K673" s="13">
        <f>K674</f>
        <v>6596700</v>
      </c>
      <c r="L673" s="13">
        <f>L674</f>
        <v>0</v>
      </c>
      <c r="M673" s="13">
        <f t="shared" si="92"/>
        <v>6596700</v>
      </c>
    </row>
    <row r="674" spans="2:13" ht="12.75">
      <c r="B674" s="32" t="s">
        <v>141</v>
      </c>
      <c r="C674" s="11" t="s">
        <v>38</v>
      </c>
      <c r="D674" s="11" t="s">
        <v>68</v>
      </c>
      <c r="E674" s="12" t="s">
        <v>60</v>
      </c>
      <c r="F674" s="12" t="s">
        <v>399</v>
      </c>
      <c r="G674" s="11" t="s">
        <v>22</v>
      </c>
      <c r="H674" s="13">
        <v>6596700</v>
      </c>
      <c r="I674" s="13"/>
      <c r="J674" s="13">
        <f>H674+I674</f>
        <v>6596700</v>
      </c>
      <c r="K674" s="13">
        <v>6596700</v>
      </c>
      <c r="L674" s="13"/>
      <c r="M674" s="13">
        <f t="shared" si="92"/>
        <v>6596700</v>
      </c>
    </row>
    <row r="675" spans="2:13" ht="12.75" hidden="1">
      <c r="B675" s="22" t="s">
        <v>265</v>
      </c>
      <c r="C675" s="11" t="s">
        <v>38</v>
      </c>
      <c r="D675" s="11" t="s">
        <v>68</v>
      </c>
      <c r="E675" s="11" t="s">
        <v>62</v>
      </c>
      <c r="F675" s="12"/>
      <c r="G675" s="11"/>
      <c r="H675" s="13">
        <f aca="true" t="shared" si="93" ref="H675:J677">H676</f>
        <v>0</v>
      </c>
      <c r="I675" s="13">
        <f t="shared" si="93"/>
        <v>0</v>
      </c>
      <c r="J675" s="13">
        <f t="shared" si="93"/>
        <v>0</v>
      </c>
      <c r="K675" s="13">
        <f aca="true" t="shared" si="94" ref="K675:L677">K676</f>
        <v>0</v>
      </c>
      <c r="L675" s="13">
        <f t="shared" si="94"/>
        <v>0</v>
      </c>
      <c r="M675" s="13">
        <f t="shared" si="92"/>
        <v>0</v>
      </c>
    </row>
    <row r="676" spans="2:13" ht="20.25" customHeight="1" hidden="1">
      <c r="B676" s="22" t="s">
        <v>538</v>
      </c>
      <c r="C676" s="11" t="s">
        <v>38</v>
      </c>
      <c r="D676" s="11" t="s">
        <v>68</v>
      </c>
      <c r="E676" s="11" t="s">
        <v>62</v>
      </c>
      <c r="F676" s="12" t="s">
        <v>390</v>
      </c>
      <c r="G676" s="11"/>
      <c r="H676" s="13">
        <f t="shared" si="93"/>
        <v>0</v>
      </c>
      <c r="I676" s="13">
        <f t="shared" si="93"/>
        <v>0</v>
      </c>
      <c r="J676" s="13">
        <f t="shared" si="93"/>
        <v>0</v>
      </c>
      <c r="K676" s="13">
        <f t="shared" si="94"/>
        <v>0</v>
      </c>
      <c r="L676" s="13">
        <f t="shared" si="94"/>
        <v>0</v>
      </c>
      <c r="M676" s="13">
        <f t="shared" si="92"/>
        <v>0</v>
      </c>
    </row>
    <row r="677" spans="2:13" ht="24" hidden="1">
      <c r="B677" s="22" t="s">
        <v>466</v>
      </c>
      <c r="C677" s="11" t="s">
        <v>38</v>
      </c>
      <c r="D677" s="11" t="s">
        <v>68</v>
      </c>
      <c r="E677" s="11" t="s">
        <v>62</v>
      </c>
      <c r="F677" s="12" t="s">
        <v>393</v>
      </c>
      <c r="G677" s="11"/>
      <c r="H677" s="13">
        <f t="shared" si="93"/>
        <v>0</v>
      </c>
      <c r="I677" s="13">
        <f t="shared" si="93"/>
        <v>0</v>
      </c>
      <c r="J677" s="13">
        <f t="shared" si="93"/>
        <v>0</v>
      </c>
      <c r="K677" s="13">
        <f t="shared" si="94"/>
        <v>0</v>
      </c>
      <c r="L677" s="13">
        <f t="shared" si="94"/>
        <v>0</v>
      </c>
      <c r="M677" s="13">
        <f t="shared" si="92"/>
        <v>0</v>
      </c>
    </row>
    <row r="678" spans="2:13" ht="27.75" customHeight="1" hidden="1">
      <c r="B678" s="22" t="s">
        <v>467</v>
      </c>
      <c r="C678" s="11" t="s">
        <v>38</v>
      </c>
      <c r="D678" s="11" t="s">
        <v>68</v>
      </c>
      <c r="E678" s="11" t="s">
        <v>62</v>
      </c>
      <c r="F678" s="12" t="s">
        <v>394</v>
      </c>
      <c r="G678" s="11"/>
      <c r="H678" s="13">
        <f>H679+H682+H684</f>
        <v>0</v>
      </c>
      <c r="I678" s="13">
        <f>I679+I682+I684</f>
        <v>0</v>
      </c>
      <c r="J678" s="13">
        <f>J679+J682+J684</f>
        <v>0</v>
      </c>
      <c r="K678" s="13">
        <f>K679+K682+K684</f>
        <v>0</v>
      </c>
      <c r="L678" s="13">
        <f>L679+L682+L684</f>
        <v>0</v>
      </c>
      <c r="M678" s="13">
        <f t="shared" si="92"/>
        <v>0</v>
      </c>
    </row>
    <row r="679" spans="2:13" ht="24" hidden="1">
      <c r="B679" s="22" t="s">
        <v>469</v>
      </c>
      <c r="C679" s="11" t="s">
        <v>38</v>
      </c>
      <c r="D679" s="11" t="s">
        <v>68</v>
      </c>
      <c r="E679" s="11" t="s">
        <v>62</v>
      </c>
      <c r="F679" s="12" t="s">
        <v>397</v>
      </c>
      <c r="G679" s="11"/>
      <c r="H679" s="13">
        <f aca="true" t="shared" si="95" ref="H679:L680">H680</f>
        <v>0</v>
      </c>
      <c r="I679" s="13">
        <f t="shared" si="95"/>
        <v>0</v>
      </c>
      <c r="J679" s="13">
        <f t="shared" si="95"/>
        <v>0</v>
      </c>
      <c r="K679" s="13">
        <f t="shared" si="95"/>
        <v>0</v>
      </c>
      <c r="L679" s="13">
        <f t="shared" si="95"/>
        <v>0</v>
      </c>
      <c r="M679" s="13">
        <f t="shared" si="92"/>
        <v>0</v>
      </c>
    </row>
    <row r="680" spans="2:13" ht="12.75" hidden="1">
      <c r="B680" s="22" t="s">
        <v>44</v>
      </c>
      <c r="C680" s="11" t="s">
        <v>38</v>
      </c>
      <c r="D680" s="11" t="s">
        <v>68</v>
      </c>
      <c r="E680" s="11" t="s">
        <v>62</v>
      </c>
      <c r="F680" s="12" t="s">
        <v>524</v>
      </c>
      <c r="G680" s="11"/>
      <c r="H680" s="13">
        <f t="shared" si="95"/>
        <v>0</v>
      </c>
      <c r="I680" s="13">
        <f t="shared" si="95"/>
        <v>0</v>
      </c>
      <c r="J680" s="13">
        <f t="shared" si="95"/>
        <v>0</v>
      </c>
      <c r="K680" s="13">
        <f t="shared" si="95"/>
        <v>0</v>
      </c>
      <c r="L680" s="13">
        <f t="shared" si="95"/>
        <v>0</v>
      </c>
      <c r="M680" s="13">
        <f t="shared" si="92"/>
        <v>0</v>
      </c>
    </row>
    <row r="681" spans="2:13" ht="12.75" hidden="1">
      <c r="B681" s="22" t="s">
        <v>141</v>
      </c>
      <c r="C681" s="11" t="s">
        <v>38</v>
      </c>
      <c r="D681" s="11" t="s">
        <v>68</v>
      </c>
      <c r="E681" s="11" t="s">
        <v>62</v>
      </c>
      <c r="F681" s="12" t="s">
        <v>524</v>
      </c>
      <c r="G681" s="11" t="s">
        <v>22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f t="shared" si="92"/>
        <v>0</v>
      </c>
    </row>
    <row r="682" spans="2:13" ht="36" hidden="1">
      <c r="B682" s="22" t="s">
        <v>565</v>
      </c>
      <c r="C682" s="11" t="s">
        <v>38</v>
      </c>
      <c r="D682" s="11" t="s">
        <v>68</v>
      </c>
      <c r="E682" s="11" t="s">
        <v>62</v>
      </c>
      <c r="F682" s="12" t="s">
        <v>525</v>
      </c>
      <c r="G682" s="11"/>
      <c r="H682" s="13">
        <f>H683</f>
        <v>0</v>
      </c>
      <c r="I682" s="13">
        <f>I683</f>
        <v>0</v>
      </c>
      <c r="J682" s="13">
        <f>J683</f>
        <v>0</v>
      </c>
      <c r="K682" s="13">
        <f>K683</f>
        <v>0</v>
      </c>
      <c r="L682" s="13">
        <f>L683</f>
        <v>0</v>
      </c>
      <c r="M682" s="13">
        <f t="shared" si="92"/>
        <v>0</v>
      </c>
    </row>
    <row r="683" spans="2:13" ht="12.75" hidden="1">
      <c r="B683" s="22" t="s">
        <v>141</v>
      </c>
      <c r="C683" s="11" t="s">
        <v>38</v>
      </c>
      <c r="D683" s="11" t="s">
        <v>68</v>
      </c>
      <c r="E683" s="11" t="s">
        <v>62</v>
      </c>
      <c r="F683" s="12" t="s">
        <v>525</v>
      </c>
      <c r="G683" s="11" t="s">
        <v>22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f t="shared" si="92"/>
        <v>0</v>
      </c>
    </row>
    <row r="684" spans="2:13" ht="24" hidden="1">
      <c r="B684" s="22" t="s">
        <v>564</v>
      </c>
      <c r="C684" s="11" t="s">
        <v>38</v>
      </c>
      <c r="D684" s="11" t="s">
        <v>68</v>
      </c>
      <c r="E684" s="11" t="s">
        <v>62</v>
      </c>
      <c r="F684" s="12" t="s">
        <v>677</v>
      </c>
      <c r="G684" s="11"/>
      <c r="H684" s="13">
        <f>H685</f>
        <v>0</v>
      </c>
      <c r="I684" s="13">
        <f>I685</f>
        <v>0</v>
      </c>
      <c r="J684" s="13">
        <f>J685</f>
        <v>0</v>
      </c>
      <c r="K684" s="13">
        <f>K685</f>
        <v>0</v>
      </c>
      <c r="L684" s="13">
        <f>L685</f>
        <v>0</v>
      </c>
      <c r="M684" s="13">
        <f t="shared" si="92"/>
        <v>0</v>
      </c>
    </row>
    <row r="685" spans="2:13" ht="20.25" customHeight="1" hidden="1">
      <c r="B685" s="22" t="s">
        <v>141</v>
      </c>
      <c r="C685" s="11" t="s">
        <v>38</v>
      </c>
      <c r="D685" s="11" t="s">
        <v>68</v>
      </c>
      <c r="E685" s="11" t="s">
        <v>62</v>
      </c>
      <c r="F685" s="12" t="s">
        <v>677</v>
      </c>
      <c r="G685" s="11" t="s">
        <v>22</v>
      </c>
      <c r="H685" s="13"/>
      <c r="I685" s="13"/>
      <c r="J685" s="13"/>
      <c r="K685" s="13">
        <v>0</v>
      </c>
      <c r="L685" s="13">
        <v>0</v>
      </c>
      <c r="M685" s="13">
        <f t="shared" si="92"/>
        <v>0</v>
      </c>
    </row>
    <row r="686" spans="2:13" ht="26.25">
      <c r="B686" s="31" t="s">
        <v>306</v>
      </c>
      <c r="C686" s="29" t="s">
        <v>299</v>
      </c>
      <c r="D686" s="29"/>
      <c r="E686" s="29"/>
      <c r="F686" s="36"/>
      <c r="G686" s="29"/>
      <c r="H686" s="34">
        <f>H687</f>
        <v>2399570</v>
      </c>
      <c r="I686" s="34">
        <f>I687</f>
        <v>0</v>
      </c>
      <c r="J686" s="34">
        <f>J687</f>
        <v>2399570</v>
      </c>
      <c r="K686" s="34">
        <f>K687</f>
        <v>2399570</v>
      </c>
      <c r="L686" s="34">
        <f>L687</f>
        <v>0</v>
      </c>
      <c r="M686" s="34">
        <f t="shared" si="92"/>
        <v>2399570</v>
      </c>
    </row>
    <row r="687" spans="2:13" ht="12.75">
      <c r="B687" s="32" t="s">
        <v>234</v>
      </c>
      <c r="C687" s="11" t="s">
        <v>299</v>
      </c>
      <c r="D687" s="11" t="s">
        <v>60</v>
      </c>
      <c r="E687" s="12"/>
      <c r="F687" s="12"/>
      <c r="G687" s="11"/>
      <c r="H687" s="13">
        <f>H688+H698+H730+H734+H738</f>
        <v>2399570</v>
      </c>
      <c r="I687" s="13">
        <f>I688+I698+I730+I734+I738</f>
        <v>0</v>
      </c>
      <c r="J687" s="13">
        <f>J688+J698+J730+J734+J738</f>
        <v>2399570</v>
      </c>
      <c r="K687" s="13">
        <f>K688+K698+K730+K734+K738</f>
        <v>2399570</v>
      </c>
      <c r="L687" s="13">
        <f>L688+L698+L730+L734+L738</f>
        <v>0</v>
      </c>
      <c r="M687" s="13">
        <f t="shared" si="92"/>
        <v>2399570</v>
      </c>
    </row>
    <row r="688" spans="2:13" ht="26.25">
      <c r="B688" s="32" t="s">
        <v>21</v>
      </c>
      <c r="C688" s="11" t="s">
        <v>299</v>
      </c>
      <c r="D688" s="11" t="s">
        <v>60</v>
      </c>
      <c r="E688" s="12" t="s">
        <v>61</v>
      </c>
      <c r="F688" s="12"/>
      <c r="G688" s="11"/>
      <c r="H688" s="13">
        <f>H689</f>
        <v>1424830</v>
      </c>
      <c r="I688" s="13">
        <f>I689</f>
        <v>0</v>
      </c>
      <c r="J688" s="13">
        <f>J689</f>
        <v>1424830</v>
      </c>
      <c r="K688" s="13">
        <f>K689</f>
        <v>1424830</v>
      </c>
      <c r="L688" s="13">
        <f>L689</f>
        <v>0</v>
      </c>
      <c r="M688" s="13">
        <f t="shared" si="92"/>
        <v>1424830</v>
      </c>
    </row>
    <row r="689" spans="2:13" ht="12.75">
      <c r="B689" s="32" t="s">
        <v>158</v>
      </c>
      <c r="C689" s="11" t="s">
        <v>299</v>
      </c>
      <c r="D689" s="11" t="s">
        <v>60</v>
      </c>
      <c r="E689" s="12" t="s">
        <v>61</v>
      </c>
      <c r="F689" s="12" t="s">
        <v>147</v>
      </c>
      <c r="G689" s="11"/>
      <c r="H689" s="13">
        <f>H690+H691</f>
        <v>1424830</v>
      </c>
      <c r="I689" s="13">
        <f>I690+I691</f>
        <v>0</v>
      </c>
      <c r="J689" s="13">
        <f>J690+J691</f>
        <v>1424830</v>
      </c>
      <c r="K689" s="13">
        <f>K690+K691</f>
        <v>1424830</v>
      </c>
      <c r="L689" s="13">
        <f>L690</f>
        <v>0</v>
      </c>
      <c r="M689" s="13">
        <f t="shared" si="92"/>
        <v>1424830</v>
      </c>
    </row>
    <row r="690" spans="2:13" ht="26.25" hidden="1">
      <c r="B690" s="32" t="s">
        <v>159</v>
      </c>
      <c r="C690" s="11" t="s">
        <v>299</v>
      </c>
      <c r="D690" s="11" t="s">
        <v>60</v>
      </c>
      <c r="E690" s="12" t="s">
        <v>61</v>
      </c>
      <c r="F690" s="12" t="s">
        <v>146</v>
      </c>
      <c r="G690" s="11"/>
      <c r="H690" s="13">
        <f>H696</f>
        <v>0</v>
      </c>
      <c r="I690" s="13">
        <f>I696</f>
        <v>0</v>
      </c>
      <c r="J690" s="13">
        <f>J696</f>
        <v>0</v>
      </c>
      <c r="K690" s="13">
        <f>K696</f>
        <v>0</v>
      </c>
      <c r="L690" s="13">
        <f>L696</f>
        <v>0</v>
      </c>
      <c r="M690" s="13">
        <f t="shared" si="92"/>
        <v>0</v>
      </c>
    </row>
    <row r="691" spans="2:13" ht="24">
      <c r="B691" s="22" t="s">
        <v>874</v>
      </c>
      <c r="C691" s="11" t="s">
        <v>299</v>
      </c>
      <c r="D691" s="11" t="s">
        <v>60</v>
      </c>
      <c r="E691" s="12" t="s">
        <v>61</v>
      </c>
      <c r="F691" s="12" t="s">
        <v>827</v>
      </c>
      <c r="G691" s="11"/>
      <c r="H691" s="13">
        <f aca="true" t="shared" si="96" ref="H691:L693">H692</f>
        <v>1424830</v>
      </c>
      <c r="I691" s="13">
        <f t="shared" si="96"/>
        <v>0</v>
      </c>
      <c r="J691" s="13">
        <f t="shared" si="96"/>
        <v>1424830</v>
      </c>
      <c r="K691" s="13">
        <f t="shared" si="96"/>
        <v>1424830</v>
      </c>
      <c r="L691" s="13">
        <f t="shared" si="96"/>
        <v>0</v>
      </c>
      <c r="M691" s="13">
        <f t="shared" si="92"/>
        <v>1424830</v>
      </c>
    </row>
    <row r="692" spans="2:13" ht="12.75">
      <c r="B692" s="22" t="s">
        <v>286</v>
      </c>
      <c r="C692" s="11" t="s">
        <v>299</v>
      </c>
      <c r="D692" s="11" t="s">
        <v>60</v>
      </c>
      <c r="E692" s="12" t="s">
        <v>61</v>
      </c>
      <c r="F692" s="12" t="s">
        <v>873</v>
      </c>
      <c r="G692" s="11"/>
      <c r="H692" s="13">
        <f t="shared" si="96"/>
        <v>1424830</v>
      </c>
      <c r="I692" s="13">
        <f t="shared" si="96"/>
        <v>0</v>
      </c>
      <c r="J692" s="13">
        <f t="shared" si="96"/>
        <v>1424830</v>
      </c>
      <c r="K692" s="13">
        <f t="shared" si="96"/>
        <v>1424830</v>
      </c>
      <c r="L692" s="13">
        <f t="shared" si="96"/>
        <v>0</v>
      </c>
      <c r="M692" s="13">
        <f t="shared" si="92"/>
        <v>1424830</v>
      </c>
    </row>
    <row r="693" spans="2:13" ht="12.75">
      <c r="B693" s="22" t="s">
        <v>45</v>
      </c>
      <c r="C693" s="11" t="s">
        <v>299</v>
      </c>
      <c r="D693" s="11" t="s">
        <v>60</v>
      </c>
      <c r="E693" s="12" t="s">
        <v>61</v>
      </c>
      <c r="F693" s="12" t="s">
        <v>872</v>
      </c>
      <c r="G693" s="11"/>
      <c r="H693" s="13">
        <f t="shared" si="96"/>
        <v>1424830</v>
      </c>
      <c r="I693" s="13">
        <f t="shared" si="96"/>
        <v>0</v>
      </c>
      <c r="J693" s="13">
        <f t="shared" si="96"/>
        <v>1424830</v>
      </c>
      <c r="K693" s="13">
        <f t="shared" si="96"/>
        <v>1424830</v>
      </c>
      <c r="L693" s="13">
        <f t="shared" si="96"/>
        <v>0</v>
      </c>
      <c r="M693" s="13">
        <f t="shared" si="92"/>
        <v>1424830</v>
      </c>
    </row>
    <row r="694" spans="2:13" ht="38.25" customHeight="1">
      <c r="B694" s="22" t="s">
        <v>138</v>
      </c>
      <c r="C694" s="11" t="s">
        <v>299</v>
      </c>
      <c r="D694" s="11" t="s">
        <v>60</v>
      </c>
      <c r="E694" s="12" t="s">
        <v>61</v>
      </c>
      <c r="F694" s="12" t="s">
        <v>872</v>
      </c>
      <c r="G694" s="11" t="s">
        <v>116</v>
      </c>
      <c r="H694" s="13">
        <v>1424830</v>
      </c>
      <c r="I694" s="13">
        <v>0</v>
      </c>
      <c r="J694" s="13">
        <f>H694+I694</f>
        <v>1424830</v>
      </c>
      <c r="K694" s="13">
        <v>1424830</v>
      </c>
      <c r="L694" s="13">
        <v>0</v>
      </c>
      <c r="M694" s="13">
        <f t="shared" si="92"/>
        <v>1424830</v>
      </c>
    </row>
    <row r="695" spans="2:13" ht="28.5" customHeight="1" hidden="1">
      <c r="B695" s="32" t="s">
        <v>138</v>
      </c>
      <c r="C695" s="11" t="s">
        <v>299</v>
      </c>
      <c r="D695" s="11" t="s">
        <v>60</v>
      </c>
      <c r="E695" s="12" t="s">
        <v>61</v>
      </c>
      <c r="F695" s="12" t="s">
        <v>75</v>
      </c>
      <c r="G695" s="11" t="s">
        <v>116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f t="shared" si="92"/>
        <v>0</v>
      </c>
    </row>
    <row r="696" spans="2:13" ht="12.75" hidden="1">
      <c r="B696" s="22" t="s">
        <v>45</v>
      </c>
      <c r="C696" s="11" t="s">
        <v>299</v>
      </c>
      <c r="D696" s="11" t="s">
        <v>60</v>
      </c>
      <c r="E696" s="12" t="s">
        <v>61</v>
      </c>
      <c r="F696" s="12" t="s">
        <v>526</v>
      </c>
      <c r="G696" s="11"/>
      <c r="H696" s="13">
        <f>H697</f>
        <v>0</v>
      </c>
      <c r="I696" s="13">
        <f>I697</f>
        <v>0</v>
      </c>
      <c r="J696" s="13">
        <f>J697</f>
        <v>0</v>
      </c>
      <c r="K696" s="13">
        <f>K697</f>
        <v>0</v>
      </c>
      <c r="L696" s="13">
        <f>L697</f>
        <v>0</v>
      </c>
      <c r="M696" s="13">
        <f t="shared" si="92"/>
        <v>0</v>
      </c>
    </row>
    <row r="697" spans="2:13" ht="36" hidden="1">
      <c r="B697" s="22" t="s">
        <v>138</v>
      </c>
      <c r="C697" s="11" t="s">
        <v>299</v>
      </c>
      <c r="D697" s="11" t="s">
        <v>60</v>
      </c>
      <c r="E697" s="12" t="s">
        <v>61</v>
      </c>
      <c r="F697" s="12" t="s">
        <v>526</v>
      </c>
      <c r="G697" s="11" t="s">
        <v>116</v>
      </c>
      <c r="H697" s="13">
        <v>0</v>
      </c>
      <c r="I697" s="13">
        <v>0</v>
      </c>
      <c r="J697" s="13">
        <f>H697+I697</f>
        <v>0</v>
      </c>
      <c r="K697" s="13">
        <v>0</v>
      </c>
      <c r="L697" s="13">
        <v>0</v>
      </c>
      <c r="M697" s="13">
        <f t="shared" si="92"/>
        <v>0</v>
      </c>
    </row>
    <row r="698" spans="2:13" ht="39">
      <c r="B698" s="32" t="s">
        <v>23</v>
      </c>
      <c r="C698" s="11" t="s">
        <v>299</v>
      </c>
      <c r="D698" s="11" t="s">
        <v>60</v>
      </c>
      <c r="E698" s="12" t="s">
        <v>62</v>
      </c>
      <c r="F698" s="12"/>
      <c r="G698" s="11"/>
      <c r="H698" s="13">
        <f aca="true" t="shared" si="97" ref="H698:L699">H699</f>
        <v>974740</v>
      </c>
      <c r="I698" s="13">
        <f t="shared" si="97"/>
        <v>0</v>
      </c>
      <c r="J698" s="13">
        <f t="shared" si="97"/>
        <v>974740</v>
      </c>
      <c r="K698" s="13">
        <f t="shared" si="97"/>
        <v>974740</v>
      </c>
      <c r="L698" s="13">
        <f t="shared" si="97"/>
        <v>0</v>
      </c>
      <c r="M698" s="13">
        <f t="shared" si="92"/>
        <v>974740</v>
      </c>
    </row>
    <row r="699" spans="2:13" ht="12.75">
      <c r="B699" s="32" t="s">
        <v>158</v>
      </c>
      <c r="C699" s="11" t="s">
        <v>299</v>
      </c>
      <c r="D699" s="11" t="s">
        <v>60</v>
      </c>
      <c r="E699" s="12" t="s">
        <v>62</v>
      </c>
      <c r="F699" s="12" t="s">
        <v>147</v>
      </c>
      <c r="G699" s="11"/>
      <c r="H699" s="13">
        <f t="shared" si="97"/>
        <v>974740</v>
      </c>
      <c r="I699" s="13">
        <f t="shared" si="97"/>
        <v>0</v>
      </c>
      <c r="J699" s="13">
        <f t="shared" si="97"/>
        <v>974740</v>
      </c>
      <c r="K699" s="13">
        <f t="shared" si="97"/>
        <v>974740</v>
      </c>
      <c r="L699" s="13">
        <f t="shared" si="97"/>
        <v>0</v>
      </c>
      <c r="M699" s="13">
        <f t="shared" si="92"/>
        <v>974740</v>
      </c>
    </row>
    <row r="700" spans="2:13" ht="26.25">
      <c r="B700" s="32" t="s">
        <v>286</v>
      </c>
      <c r="C700" s="11" t="s">
        <v>299</v>
      </c>
      <c r="D700" s="11" t="s">
        <v>60</v>
      </c>
      <c r="E700" s="12" t="s">
        <v>62</v>
      </c>
      <c r="F700" s="12" t="s">
        <v>148</v>
      </c>
      <c r="G700" s="11"/>
      <c r="H700" s="13">
        <f>H703+H710</f>
        <v>974740</v>
      </c>
      <c r="I700" s="13">
        <f>I703+I710</f>
        <v>0</v>
      </c>
      <c r="J700" s="13">
        <f>J703+J710</f>
        <v>974740</v>
      </c>
      <c r="K700" s="13">
        <f>K703+K710</f>
        <v>974740</v>
      </c>
      <c r="L700" s="13">
        <f>L703+L710</f>
        <v>0</v>
      </c>
      <c r="M700" s="13">
        <f t="shared" si="92"/>
        <v>974740</v>
      </c>
    </row>
    <row r="701" spans="2:13" ht="24">
      <c r="B701" s="22" t="s">
        <v>874</v>
      </c>
      <c r="C701" s="11" t="s">
        <v>299</v>
      </c>
      <c r="D701" s="11" t="s">
        <v>60</v>
      </c>
      <c r="E701" s="12" t="s">
        <v>62</v>
      </c>
      <c r="F701" s="12" t="s">
        <v>827</v>
      </c>
      <c r="G701" s="11"/>
      <c r="H701" s="13">
        <f>H703+H710</f>
        <v>974740</v>
      </c>
      <c r="I701" s="13">
        <f>I703+I710</f>
        <v>0</v>
      </c>
      <c r="J701" s="13">
        <f>J703+J710</f>
        <v>974740</v>
      </c>
      <c r="K701" s="13">
        <f>K703+K710</f>
        <v>974740</v>
      </c>
      <c r="L701" s="13">
        <f>L703+L710</f>
        <v>0</v>
      </c>
      <c r="M701" s="13">
        <f t="shared" si="92"/>
        <v>974740</v>
      </c>
    </row>
    <row r="702" spans="2:13" ht="12.75">
      <c r="B702" s="22" t="s">
        <v>286</v>
      </c>
      <c r="C702" s="11" t="s">
        <v>299</v>
      </c>
      <c r="D702" s="11" t="s">
        <v>60</v>
      </c>
      <c r="E702" s="12" t="s">
        <v>62</v>
      </c>
      <c r="F702" s="12" t="s">
        <v>873</v>
      </c>
      <c r="G702" s="11"/>
      <c r="H702" s="13">
        <f>H703+H710</f>
        <v>974740</v>
      </c>
      <c r="I702" s="13">
        <f>I703+I710</f>
        <v>0</v>
      </c>
      <c r="J702" s="13">
        <f>J703+J710</f>
        <v>974740</v>
      </c>
      <c r="K702" s="13">
        <f>K703+K710</f>
        <v>974740</v>
      </c>
      <c r="L702" s="13">
        <f>L703+L710</f>
        <v>0</v>
      </c>
      <c r="M702" s="13">
        <f t="shared" si="92"/>
        <v>974740</v>
      </c>
    </row>
    <row r="703" spans="2:13" ht="12.75">
      <c r="B703" s="22" t="s">
        <v>161</v>
      </c>
      <c r="C703" s="11" t="s">
        <v>299</v>
      </c>
      <c r="D703" s="11" t="s">
        <v>60</v>
      </c>
      <c r="E703" s="12" t="s">
        <v>62</v>
      </c>
      <c r="F703" s="12" t="s">
        <v>527</v>
      </c>
      <c r="G703" s="11"/>
      <c r="H703" s="13">
        <f>H704+H706</f>
        <v>974740</v>
      </c>
      <c r="I703" s="13">
        <f>I704+I706</f>
        <v>0</v>
      </c>
      <c r="J703" s="13">
        <f>J704+J706</f>
        <v>974740</v>
      </c>
      <c r="K703" s="13">
        <f>K704+K706</f>
        <v>974740</v>
      </c>
      <c r="L703" s="13">
        <f>L704+L706</f>
        <v>0</v>
      </c>
      <c r="M703" s="13">
        <f t="shared" si="92"/>
        <v>974740</v>
      </c>
    </row>
    <row r="704" spans="2:13" ht="24">
      <c r="B704" s="22" t="s">
        <v>305</v>
      </c>
      <c r="C704" s="11" t="s">
        <v>299</v>
      </c>
      <c r="D704" s="11" t="s">
        <v>60</v>
      </c>
      <c r="E704" s="12" t="s">
        <v>62</v>
      </c>
      <c r="F704" s="12" t="s">
        <v>530</v>
      </c>
      <c r="G704" s="11"/>
      <c r="H704" s="13">
        <f>H705</f>
        <v>568090</v>
      </c>
      <c r="I704" s="13">
        <f>I705</f>
        <v>0</v>
      </c>
      <c r="J704" s="13">
        <f>J705</f>
        <v>568090</v>
      </c>
      <c r="K704" s="13">
        <f>K705</f>
        <v>568090</v>
      </c>
      <c r="L704" s="13">
        <f>L705</f>
        <v>0</v>
      </c>
      <c r="M704" s="13">
        <f t="shared" si="92"/>
        <v>568090</v>
      </c>
    </row>
    <row r="705" spans="2:13" ht="50.25" customHeight="1">
      <c r="B705" s="22" t="s">
        <v>138</v>
      </c>
      <c r="C705" s="11" t="s">
        <v>299</v>
      </c>
      <c r="D705" s="11" t="s">
        <v>60</v>
      </c>
      <c r="E705" s="12" t="s">
        <v>62</v>
      </c>
      <c r="F705" s="12" t="s">
        <v>530</v>
      </c>
      <c r="G705" s="11" t="s">
        <v>116</v>
      </c>
      <c r="H705" s="13">
        <v>568090</v>
      </c>
      <c r="I705" s="13">
        <v>0</v>
      </c>
      <c r="J705" s="13">
        <f>H705+I705</f>
        <v>568090</v>
      </c>
      <c r="K705" s="13">
        <v>568090</v>
      </c>
      <c r="L705" s="13">
        <v>0</v>
      </c>
      <c r="M705" s="13">
        <f t="shared" si="92"/>
        <v>568090</v>
      </c>
    </row>
    <row r="706" spans="2:13" ht="12.75">
      <c r="B706" s="22" t="s">
        <v>163</v>
      </c>
      <c r="C706" s="11" t="s">
        <v>299</v>
      </c>
      <c r="D706" s="11" t="s">
        <v>60</v>
      </c>
      <c r="E706" s="12" t="s">
        <v>62</v>
      </c>
      <c r="F706" s="12" t="s">
        <v>528</v>
      </c>
      <c r="G706" s="11"/>
      <c r="H706" s="13">
        <f>H707+H708+H709</f>
        <v>406650</v>
      </c>
      <c r="I706" s="13">
        <f>I707+I708+I709</f>
        <v>0</v>
      </c>
      <c r="J706" s="13">
        <f>J707+J708+J709</f>
        <v>406650</v>
      </c>
      <c r="K706" s="13">
        <f>K707+K708+K709</f>
        <v>406650</v>
      </c>
      <c r="L706" s="13">
        <f>L707+L708+L709</f>
        <v>0</v>
      </c>
      <c r="M706" s="13">
        <f t="shared" si="92"/>
        <v>406650</v>
      </c>
    </row>
    <row r="707" spans="2:13" ht="41.25" customHeight="1">
      <c r="B707" s="22" t="s">
        <v>138</v>
      </c>
      <c r="C707" s="11" t="s">
        <v>299</v>
      </c>
      <c r="D707" s="11" t="s">
        <v>60</v>
      </c>
      <c r="E707" s="12" t="s">
        <v>62</v>
      </c>
      <c r="F707" s="12" t="s">
        <v>528</v>
      </c>
      <c r="G707" s="11">
        <v>100</v>
      </c>
      <c r="H707" s="13">
        <v>406650</v>
      </c>
      <c r="I707" s="13">
        <v>0</v>
      </c>
      <c r="J707" s="13">
        <f>H707+I707</f>
        <v>406650</v>
      </c>
      <c r="K707" s="13">
        <v>406650</v>
      </c>
      <c r="L707" s="13">
        <v>0</v>
      </c>
      <c r="M707" s="13">
        <f t="shared" si="92"/>
        <v>406650</v>
      </c>
    </row>
    <row r="708" spans="2:13" ht="24" hidden="1">
      <c r="B708" s="22" t="s">
        <v>139</v>
      </c>
      <c r="C708" s="11" t="s">
        <v>299</v>
      </c>
      <c r="D708" s="11" t="s">
        <v>60</v>
      </c>
      <c r="E708" s="12" t="s">
        <v>62</v>
      </c>
      <c r="F708" s="12" t="s">
        <v>528</v>
      </c>
      <c r="G708" s="11">
        <v>200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f t="shared" si="92"/>
        <v>0</v>
      </c>
    </row>
    <row r="709" spans="2:13" ht="12.75" hidden="1">
      <c r="B709" s="22" t="s">
        <v>142</v>
      </c>
      <c r="C709" s="11" t="s">
        <v>299</v>
      </c>
      <c r="D709" s="11" t="s">
        <v>60</v>
      </c>
      <c r="E709" s="12" t="s">
        <v>62</v>
      </c>
      <c r="F709" s="12" t="s">
        <v>528</v>
      </c>
      <c r="G709" s="11" t="s">
        <v>250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f t="shared" si="92"/>
        <v>0</v>
      </c>
    </row>
    <row r="710" spans="2:13" ht="12.75" hidden="1">
      <c r="B710" s="22" t="s">
        <v>24</v>
      </c>
      <c r="C710" s="11" t="s">
        <v>299</v>
      </c>
      <c r="D710" s="11" t="s">
        <v>60</v>
      </c>
      <c r="E710" s="12" t="s">
        <v>62</v>
      </c>
      <c r="F710" s="12" t="s">
        <v>529</v>
      </c>
      <c r="G710" s="11"/>
      <c r="H710" s="13">
        <f>H711</f>
        <v>0</v>
      </c>
      <c r="I710" s="13">
        <f>I711</f>
        <v>0</v>
      </c>
      <c r="J710" s="13">
        <f>J711</f>
        <v>0</v>
      </c>
      <c r="K710" s="13">
        <f>K711</f>
        <v>0</v>
      </c>
      <c r="L710" s="13">
        <f>L711</f>
        <v>0</v>
      </c>
      <c r="M710" s="13">
        <f t="shared" si="92"/>
        <v>0</v>
      </c>
    </row>
    <row r="711" spans="2:13" ht="36" hidden="1">
      <c r="B711" s="22" t="s">
        <v>138</v>
      </c>
      <c r="C711" s="11" t="s">
        <v>299</v>
      </c>
      <c r="D711" s="11" t="s">
        <v>60</v>
      </c>
      <c r="E711" s="12" t="s">
        <v>62</v>
      </c>
      <c r="F711" s="12" t="s">
        <v>529</v>
      </c>
      <c r="G711" s="11">
        <v>100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f t="shared" si="92"/>
        <v>0</v>
      </c>
    </row>
    <row r="712" spans="2:13" ht="28.5" customHeight="1">
      <c r="B712" s="31" t="s">
        <v>308</v>
      </c>
      <c r="C712" s="29" t="s">
        <v>307</v>
      </c>
      <c r="D712" s="29"/>
      <c r="E712" s="36"/>
      <c r="F712" s="36"/>
      <c r="G712" s="29"/>
      <c r="H712" s="34">
        <f>H714</f>
        <v>1378290</v>
      </c>
      <c r="I712" s="34">
        <f>I714</f>
        <v>0</v>
      </c>
      <c r="J712" s="34">
        <f>J714</f>
        <v>1378290</v>
      </c>
      <c r="K712" s="34">
        <f>K714</f>
        <v>1378290</v>
      </c>
      <c r="L712" s="34">
        <f>L714</f>
        <v>0</v>
      </c>
      <c r="M712" s="34">
        <f t="shared" si="92"/>
        <v>1378290</v>
      </c>
    </row>
    <row r="713" spans="2:13" ht="12.75">
      <c r="B713" s="32" t="s">
        <v>234</v>
      </c>
      <c r="C713" s="11" t="s">
        <v>307</v>
      </c>
      <c r="D713" s="11" t="s">
        <v>60</v>
      </c>
      <c r="E713" s="36"/>
      <c r="F713" s="36"/>
      <c r="G713" s="29"/>
      <c r="H713" s="13">
        <f aca="true" t="shared" si="98" ref="H713:J714">H714</f>
        <v>1378290</v>
      </c>
      <c r="I713" s="13">
        <f t="shared" si="98"/>
        <v>0</v>
      </c>
      <c r="J713" s="13">
        <f t="shared" si="98"/>
        <v>1378290</v>
      </c>
      <c r="K713" s="13">
        <f aca="true" t="shared" si="99" ref="K713:L715">K714</f>
        <v>1378290</v>
      </c>
      <c r="L713" s="13">
        <f t="shared" si="99"/>
        <v>0</v>
      </c>
      <c r="M713" s="13">
        <f t="shared" si="92"/>
        <v>1378290</v>
      </c>
    </row>
    <row r="714" spans="2:13" ht="28.5" customHeight="1">
      <c r="B714" s="32" t="s">
        <v>40</v>
      </c>
      <c r="C714" s="11" t="s">
        <v>307</v>
      </c>
      <c r="D714" s="11" t="s">
        <v>60</v>
      </c>
      <c r="E714" s="12" t="s">
        <v>64</v>
      </c>
      <c r="F714" s="12"/>
      <c r="G714" s="11"/>
      <c r="H714" s="13">
        <f t="shared" si="98"/>
        <v>1378290</v>
      </c>
      <c r="I714" s="13">
        <f t="shared" si="98"/>
        <v>0</v>
      </c>
      <c r="J714" s="13">
        <f t="shared" si="98"/>
        <v>1378290</v>
      </c>
      <c r="K714" s="13">
        <f t="shared" si="99"/>
        <v>1378290</v>
      </c>
      <c r="L714" s="13">
        <f t="shared" si="99"/>
        <v>0</v>
      </c>
      <c r="M714" s="13">
        <f t="shared" si="92"/>
        <v>1378290</v>
      </c>
    </row>
    <row r="715" spans="2:13" ht="12.75">
      <c r="B715" s="32" t="s">
        <v>158</v>
      </c>
      <c r="C715" s="11" t="s">
        <v>307</v>
      </c>
      <c r="D715" s="11" t="s">
        <v>60</v>
      </c>
      <c r="E715" s="12" t="s">
        <v>64</v>
      </c>
      <c r="F715" s="12" t="s">
        <v>147</v>
      </c>
      <c r="G715" s="11"/>
      <c r="H715" s="13">
        <f>H717</f>
        <v>1378290</v>
      </c>
      <c r="I715" s="13">
        <f>I717</f>
        <v>0</v>
      </c>
      <c r="J715" s="13">
        <f>J717</f>
        <v>1378290</v>
      </c>
      <c r="K715" s="13">
        <f>K717</f>
        <v>1378290</v>
      </c>
      <c r="L715" s="13">
        <f t="shared" si="99"/>
        <v>0</v>
      </c>
      <c r="M715" s="13">
        <f t="shared" si="92"/>
        <v>1378290</v>
      </c>
    </row>
    <row r="716" spans="2:13" ht="26.25">
      <c r="B716" s="32" t="s">
        <v>167</v>
      </c>
      <c r="C716" s="11" t="s">
        <v>307</v>
      </c>
      <c r="D716" s="11" t="s">
        <v>60</v>
      </c>
      <c r="E716" s="12" t="s">
        <v>64</v>
      </c>
      <c r="F716" s="12" t="s">
        <v>150</v>
      </c>
      <c r="G716" s="11"/>
      <c r="H716" s="13">
        <f>H719</f>
        <v>1378290</v>
      </c>
      <c r="I716" s="13">
        <f>I719</f>
        <v>0</v>
      </c>
      <c r="J716" s="13">
        <f>J719</f>
        <v>1378290</v>
      </c>
      <c r="K716" s="13">
        <f>K719</f>
        <v>1378290</v>
      </c>
      <c r="L716" s="13">
        <f>L719</f>
        <v>0</v>
      </c>
      <c r="M716" s="13">
        <f t="shared" si="92"/>
        <v>1378290</v>
      </c>
    </row>
    <row r="717" spans="2:13" ht="24">
      <c r="B717" s="22" t="s">
        <v>874</v>
      </c>
      <c r="C717" s="11" t="s">
        <v>307</v>
      </c>
      <c r="D717" s="11" t="s">
        <v>60</v>
      </c>
      <c r="E717" s="12" t="s">
        <v>64</v>
      </c>
      <c r="F717" s="12" t="s">
        <v>827</v>
      </c>
      <c r="G717" s="11"/>
      <c r="H717" s="13">
        <f aca="true" t="shared" si="100" ref="H717:L718">H718</f>
        <v>1378290</v>
      </c>
      <c r="I717" s="13">
        <f t="shared" si="100"/>
        <v>0</v>
      </c>
      <c r="J717" s="13">
        <f t="shared" si="100"/>
        <v>1378290</v>
      </c>
      <c r="K717" s="13">
        <f t="shared" si="100"/>
        <v>1378290</v>
      </c>
      <c r="L717" s="13">
        <f t="shared" si="100"/>
        <v>0</v>
      </c>
      <c r="M717" s="13">
        <f t="shared" si="92"/>
        <v>1378290</v>
      </c>
    </row>
    <row r="718" spans="2:13" ht="24">
      <c r="B718" s="22" t="s">
        <v>167</v>
      </c>
      <c r="C718" s="11" t="s">
        <v>307</v>
      </c>
      <c r="D718" s="11" t="s">
        <v>60</v>
      </c>
      <c r="E718" s="12" t="s">
        <v>64</v>
      </c>
      <c r="F718" s="12" t="s">
        <v>875</v>
      </c>
      <c r="G718" s="11"/>
      <c r="H718" s="13">
        <f t="shared" si="100"/>
        <v>1378290</v>
      </c>
      <c r="I718" s="13">
        <f t="shared" si="100"/>
        <v>0</v>
      </c>
      <c r="J718" s="13">
        <f t="shared" si="100"/>
        <v>1378290</v>
      </c>
      <c r="K718" s="13">
        <f t="shared" si="100"/>
        <v>1378290</v>
      </c>
      <c r="L718" s="13">
        <f t="shared" si="100"/>
        <v>0</v>
      </c>
      <c r="M718" s="13">
        <f t="shared" si="92"/>
        <v>1378290</v>
      </c>
    </row>
    <row r="719" spans="1:13" ht="24">
      <c r="A719" s="16"/>
      <c r="B719" s="22" t="s">
        <v>165</v>
      </c>
      <c r="C719" s="11" t="s">
        <v>307</v>
      </c>
      <c r="D719" s="11" t="s">
        <v>60</v>
      </c>
      <c r="E719" s="12" t="s">
        <v>64</v>
      </c>
      <c r="F719" s="12" t="s">
        <v>531</v>
      </c>
      <c r="G719" s="11"/>
      <c r="H719" s="13">
        <f>H720+H723</f>
        <v>1378290</v>
      </c>
      <c r="I719" s="13">
        <f>I720+I723</f>
        <v>0</v>
      </c>
      <c r="J719" s="13">
        <f>J720+J723</f>
        <v>1378290</v>
      </c>
      <c r="K719" s="13">
        <f>K720+K723</f>
        <v>1378290</v>
      </c>
      <c r="L719" s="13">
        <f>L720+L723</f>
        <v>0</v>
      </c>
      <c r="M719" s="13">
        <f t="shared" si="92"/>
        <v>1378290</v>
      </c>
    </row>
    <row r="720" spans="1:13" ht="24">
      <c r="A720" s="16"/>
      <c r="B720" s="22" t="s">
        <v>303</v>
      </c>
      <c r="C720" s="11" t="s">
        <v>307</v>
      </c>
      <c r="D720" s="11" t="s">
        <v>60</v>
      </c>
      <c r="E720" s="12" t="s">
        <v>64</v>
      </c>
      <c r="F720" s="12" t="s">
        <v>532</v>
      </c>
      <c r="G720" s="11"/>
      <c r="H720" s="13">
        <f>H721+H722</f>
        <v>854890</v>
      </c>
      <c r="I720" s="13">
        <f>I721+I722</f>
        <v>0</v>
      </c>
      <c r="J720" s="13">
        <f>J721+J722</f>
        <v>854890</v>
      </c>
      <c r="K720" s="13">
        <f>K721+K722</f>
        <v>854890</v>
      </c>
      <c r="L720" s="13">
        <f>L721+L722</f>
        <v>0</v>
      </c>
      <c r="M720" s="13">
        <f t="shared" si="92"/>
        <v>854890</v>
      </c>
    </row>
    <row r="721" spans="1:13" ht="36">
      <c r="A721" s="16"/>
      <c r="B721" s="22" t="s">
        <v>138</v>
      </c>
      <c r="C721" s="11" t="s">
        <v>307</v>
      </c>
      <c r="D721" s="11" t="s">
        <v>60</v>
      </c>
      <c r="E721" s="12" t="s">
        <v>64</v>
      </c>
      <c r="F721" s="12" t="s">
        <v>532</v>
      </c>
      <c r="G721" s="11" t="s">
        <v>116</v>
      </c>
      <c r="H721" s="13">
        <v>854890</v>
      </c>
      <c r="I721" s="13">
        <v>0</v>
      </c>
      <c r="J721" s="13">
        <f>H721+I721</f>
        <v>854890</v>
      </c>
      <c r="K721" s="13">
        <v>854890</v>
      </c>
      <c r="L721" s="13">
        <v>0</v>
      </c>
      <c r="M721" s="13">
        <f t="shared" si="92"/>
        <v>854890</v>
      </c>
    </row>
    <row r="722" spans="1:13" ht="24" hidden="1">
      <c r="A722" s="16"/>
      <c r="B722" s="22" t="s">
        <v>139</v>
      </c>
      <c r="C722" s="11" t="s">
        <v>307</v>
      </c>
      <c r="D722" s="11" t="s">
        <v>60</v>
      </c>
      <c r="E722" s="12" t="s">
        <v>64</v>
      </c>
      <c r="F722" s="12" t="s">
        <v>532</v>
      </c>
      <c r="G722" s="11" t="s">
        <v>253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f t="shared" si="92"/>
        <v>0</v>
      </c>
    </row>
    <row r="723" spans="1:13" ht="24">
      <c r="A723" s="16"/>
      <c r="B723" s="22" t="s">
        <v>303</v>
      </c>
      <c r="C723" s="11" t="s">
        <v>307</v>
      </c>
      <c r="D723" s="11" t="s">
        <v>60</v>
      </c>
      <c r="E723" s="12" t="s">
        <v>64</v>
      </c>
      <c r="F723" s="12" t="s">
        <v>533</v>
      </c>
      <c r="G723" s="11"/>
      <c r="H723" s="13">
        <f>H724</f>
        <v>523400</v>
      </c>
      <c r="I723" s="13">
        <f>I724</f>
        <v>0</v>
      </c>
      <c r="J723" s="13">
        <f>J724</f>
        <v>523400</v>
      </c>
      <c r="K723" s="13">
        <f>K724</f>
        <v>523400</v>
      </c>
      <c r="L723" s="13">
        <f>L724</f>
        <v>0</v>
      </c>
      <c r="M723" s="13">
        <f t="shared" si="92"/>
        <v>523400</v>
      </c>
    </row>
    <row r="724" spans="1:13" ht="36">
      <c r="A724" s="16"/>
      <c r="B724" s="22" t="s">
        <v>138</v>
      </c>
      <c r="C724" s="11" t="s">
        <v>307</v>
      </c>
      <c r="D724" s="11" t="s">
        <v>60</v>
      </c>
      <c r="E724" s="12" t="s">
        <v>64</v>
      </c>
      <c r="F724" s="12" t="s">
        <v>533</v>
      </c>
      <c r="G724" s="11" t="s">
        <v>116</v>
      </c>
      <c r="H724" s="13">
        <v>523400</v>
      </c>
      <c r="I724" s="13">
        <v>0</v>
      </c>
      <c r="J724" s="13">
        <f>H724+I724</f>
        <v>523400</v>
      </c>
      <c r="K724" s="13">
        <v>523400</v>
      </c>
      <c r="L724" s="13">
        <v>0</v>
      </c>
      <c r="M724" s="13">
        <f t="shared" si="92"/>
        <v>523400</v>
      </c>
    </row>
    <row r="725" spans="1:13" ht="12.75">
      <c r="A725" s="16"/>
      <c r="B725" s="32" t="s">
        <v>281</v>
      </c>
      <c r="C725" s="11"/>
      <c r="D725" s="11" t="s">
        <v>282</v>
      </c>
      <c r="E725" s="11" t="s">
        <v>282</v>
      </c>
      <c r="F725" s="11" t="s">
        <v>284</v>
      </c>
      <c r="G725" s="11" t="s">
        <v>283</v>
      </c>
      <c r="H725" s="13">
        <f>7550000+250000</f>
        <v>7800000</v>
      </c>
      <c r="I725" s="13">
        <v>0</v>
      </c>
      <c r="J725" s="13">
        <f>H725+I725</f>
        <v>7800000</v>
      </c>
      <c r="K725" s="13">
        <f>15200000+350000</f>
        <v>15550000</v>
      </c>
      <c r="L725" s="13">
        <v>0</v>
      </c>
      <c r="M725" s="13">
        <f t="shared" si="92"/>
        <v>15550000</v>
      </c>
    </row>
    <row r="726" spans="1:13" ht="12.75">
      <c r="A726" s="16"/>
      <c r="B726" s="54" t="s">
        <v>59</v>
      </c>
      <c r="C726" s="55"/>
      <c r="D726" s="55"/>
      <c r="E726" s="55"/>
      <c r="F726" s="55"/>
      <c r="G726" s="56"/>
      <c r="H726" s="10">
        <f>H16+H348+H410+H593+H725+H686+H712</f>
        <v>714372778.73</v>
      </c>
      <c r="I726" s="10">
        <f>J726-H726</f>
        <v>-6000000</v>
      </c>
      <c r="J726" s="10">
        <f>J16+J348+J410+J593+J725+J686+J712</f>
        <v>708372778.73</v>
      </c>
      <c r="K726" s="10">
        <f>K16+K348+K410+K593+K725+K686+K712</f>
        <v>508855940.56999993</v>
      </c>
      <c r="L726" s="10">
        <f>L16+L348+L410+L593+L725+L686+L712</f>
        <v>3300000</v>
      </c>
      <c r="M726" s="10">
        <f>M16+M348+M410+M593+M725+M686+M712</f>
        <v>512155940.56999993</v>
      </c>
    </row>
    <row r="727" spans="1:5" ht="12.75">
      <c r="A727" s="16"/>
      <c r="D727" s="16"/>
      <c r="E727" s="16"/>
    </row>
    <row r="728" spans="1:5" ht="12.75" hidden="1">
      <c r="A728" s="16"/>
      <c r="D728" s="16"/>
      <c r="E728" s="16"/>
    </row>
    <row r="729" spans="1:13" ht="12.75" hidden="1">
      <c r="A729" s="16"/>
      <c r="D729" s="16"/>
      <c r="E729" s="16"/>
      <c r="H729" s="24">
        <v>714372778.73</v>
      </c>
      <c r="I729" s="24">
        <f>J729-H729</f>
        <v>-714372778.73</v>
      </c>
      <c r="J729" s="24"/>
      <c r="K729" s="24">
        <v>508855940.57</v>
      </c>
      <c r="L729" s="24">
        <f>M729-K729</f>
        <v>-508855940.57</v>
      </c>
      <c r="M729" s="24"/>
    </row>
    <row r="730" spans="1:5" ht="12.75" hidden="1">
      <c r="A730" s="16"/>
      <c r="D730" s="16"/>
      <c r="E730" s="16"/>
    </row>
    <row r="731" spans="1:13" ht="12.75" hidden="1">
      <c r="A731" s="16"/>
      <c r="D731" s="16"/>
      <c r="E731" s="16"/>
      <c r="H731" s="24">
        <f aca="true" t="shared" si="101" ref="H731:M731">H729-H726</f>
        <v>0</v>
      </c>
      <c r="I731" s="24">
        <f t="shared" si="101"/>
        <v>-708372778.73</v>
      </c>
      <c r="J731" s="24">
        <f t="shared" si="101"/>
        <v>-708372778.73</v>
      </c>
      <c r="K731" s="24">
        <f t="shared" si="101"/>
        <v>0</v>
      </c>
      <c r="L731" s="24">
        <f t="shared" si="101"/>
        <v>-512155940.57</v>
      </c>
      <c r="M731" s="24">
        <f t="shared" si="101"/>
        <v>-512155940.56999993</v>
      </c>
    </row>
    <row r="732" spans="1:5" ht="12.75">
      <c r="A732" s="16"/>
      <c r="D732" s="16"/>
      <c r="E732" s="16"/>
    </row>
    <row r="733" spans="1:13" ht="12.75">
      <c r="A733" s="16"/>
      <c r="D733" s="16"/>
      <c r="E733" s="16"/>
      <c r="H733" s="24"/>
      <c r="I733" s="24"/>
      <c r="J733" s="24"/>
      <c r="K733" s="24"/>
      <c r="L733" s="24"/>
      <c r="M733" s="24"/>
    </row>
    <row r="734" spans="1:13" ht="12.75">
      <c r="A734" s="16"/>
      <c r="D734" s="16"/>
      <c r="E734" s="16"/>
      <c r="H734" s="24"/>
      <c r="I734" s="24"/>
      <c r="J734" s="24"/>
      <c r="K734" s="24"/>
      <c r="L734" s="24"/>
      <c r="M734" s="24"/>
    </row>
    <row r="735" spans="1:13" ht="12.75">
      <c r="A735" s="16"/>
      <c r="D735" s="16"/>
      <c r="E735" s="16"/>
      <c r="H735" s="24"/>
      <c r="I735" s="24"/>
      <c r="J735" s="24"/>
      <c r="K735" s="24"/>
      <c r="L735" s="24"/>
      <c r="M735" s="24"/>
    </row>
    <row r="736" spans="1:13" ht="12.75">
      <c r="A736" s="16"/>
      <c r="D736" s="16"/>
      <c r="E736" s="16"/>
      <c r="H736" s="24"/>
      <c r="I736" s="24"/>
      <c r="J736" s="24"/>
      <c r="K736" s="24"/>
      <c r="L736" s="24"/>
      <c r="M736" s="24"/>
    </row>
    <row r="737" spans="8:13" ht="12.75">
      <c r="H737" s="24"/>
      <c r="I737" s="24"/>
      <c r="J737" s="24"/>
      <c r="K737" s="24"/>
      <c r="L737" s="24"/>
      <c r="M737" s="24"/>
    </row>
    <row r="738" spans="8:13" ht="12.75">
      <c r="H738" s="24"/>
      <c r="I738" s="24"/>
      <c r="J738" s="24"/>
      <c r="K738" s="24"/>
      <c r="L738" s="24"/>
      <c r="M738" s="24"/>
    </row>
    <row r="739" spans="9:12" ht="12.75">
      <c r="I739" s="24"/>
      <c r="L739" s="24"/>
    </row>
    <row r="740" spans="10:13" ht="12.75">
      <c r="J740" s="24"/>
      <c r="M740" s="24"/>
    </row>
    <row r="773" spans="1:5" ht="12.75">
      <c r="A773" s="17"/>
      <c r="D773" s="16"/>
      <c r="E773" s="16"/>
    </row>
    <row r="774" spans="1:5" ht="12.75">
      <c r="A774" s="17"/>
      <c r="D774" s="16"/>
      <c r="E774" s="16"/>
    </row>
    <row r="775" spans="1:5" ht="12.75">
      <c r="A775" s="17"/>
      <c r="D775" s="16"/>
      <c r="E775" s="16"/>
    </row>
    <row r="776" ht="12.75">
      <c r="A776" s="18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19"/>
    </row>
    <row r="791" ht="12.75">
      <c r="A791" s="19"/>
    </row>
    <row r="792" ht="12.75">
      <c r="A792" s="20"/>
    </row>
    <row r="793" ht="12.75">
      <c r="A793" s="20"/>
    </row>
    <row r="794" ht="12.75">
      <c r="A794" s="19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19"/>
    </row>
    <row r="812" ht="12.75">
      <c r="A812" s="19"/>
    </row>
    <row r="813" ht="12.75">
      <c r="A813" s="20"/>
    </row>
    <row r="814" ht="12.75">
      <c r="A814" s="20"/>
    </row>
    <row r="815" ht="12.75">
      <c r="A815" s="20"/>
    </row>
    <row r="816" ht="12.75">
      <c r="A816" s="19"/>
    </row>
    <row r="817" ht="12.75">
      <c r="A817" s="19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19"/>
    </row>
    <row r="837" ht="12.75">
      <c r="A837" s="19"/>
    </row>
    <row r="838" ht="12.75">
      <c r="A838" s="19"/>
    </row>
    <row r="839" ht="12.75">
      <c r="A839" s="19"/>
    </row>
    <row r="840" ht="12.75">
      <c r="A840" s="19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19"/>
    </row>
    <row r="851" ht="12.75">
      <c r="A851" s="19"/>
    </row>
    <row r="852" ht="12.75">
      <c r="A852" s="20"/>
    </row>
    <row r="853" ht="12.75">
      <c r="A853" s="19"/>
    </row>
    <row r="854" ht="12.75">
      <c r="A854" s="19"/>
    </row>
    <row r="855" ht="12.75">
      <c r="A855" s="19"/>
    </row>
    <row r="856" ht="12.75">
      <c r="A856" s="19"/>
    </row>
    <row r="857" ht="12.75">
      <c r="A857" s="19"/>
    </row>
    <row r="858" ht="12.75">
      <c r="A858" s="19"/>
    </row>
    <row r="859" ht="12.75">
      <c r="A859" s="19"/>
    </row>
    <row r="860" ht="12.75">
      <c r="A860" s="19"/>
    </row>
    <row r="861" ht="12.75">
      <c r="A861" s="19"/>
    </row>
    <row r="862" ht="12.75">
      <c r="A862" s="19"/>
    </row>
    <row r="863" ht="12.75">
      <c r="A863" s="19"/>
    </row>
    <row r="864" ht="12.75">
      <c r="A864" s="19"/>
    </row>
    <row r="865" ht="12.75">
      <c r="A865" s="19"/>
    </row>
    <row r="866" ht="12.75">
      <c r="A866" s="19"/>
    </row>
    <row r="867" ht="12.75">
      <c r="A867" s="19"/>
    </row>
    <row r="868" ht="12.75">
      <c r="A868" s="19"/>
    </row>
    <row r="869" ht="12.75">
      <c r="A869" s="19"/>
    </row>
    <row r="870" ht="12.75">
      <c r="A870" s="20"/>
    </row>
    <row r="871" ht="12.75">
      <c r="A871" s="20"/>
    </row>
    <row r="872" ht="12.75">
      <c r="A872" s="20"/>
    </row>
    <row r="873" ht="12.75">
      <c r="A873" s="19"/>
    </row>
    <row r="874" ht="12.75">
      <c r="A874" s="19"/>
    </row>
    <row r="875" ht="12.75">
      <c r="A875" s="20"/>
    </row>
    <row r="876" ht="12.75">
      <c r="A876" s="20"/>
    </row>
    <row r="877" ht="12.75">
      <c r="A877" s="20"/>
    </row>
    <row r="878" ht="12.75">
      <c r="A878" s="19"/>
    </row>
    <row r="879" ht="12.75">
      <c r="A879" s="19"/>
    </row>
    <row r="880" ht="12.75">
      <c r="A880" s="20"/>
    </row>
    <row r="881" ht="12.75">
      <c r="A881" s="19"/>
    </row>
    <row r="882" ht="12.75">
      <c r="A882" s="19"/>
    </row>
    <row r="883" ht="12.75">
      <c r="A883" s="20"/>
    </row>
    <row r="884" ht="12.75">
      <c r="A884" s="14"/>
    </row>
    <row r="885" ht="12.75">
      <c r="A885" s="14"/>
    </row>
    <row r="886" ht="12.75">
      <c r="A886" s="14"/>
    </row>
    <row r="887" ht="12.75">
      <c r="A887" s="14"/>
    </row>
    <row r="888" ht="12.75">
      <c r="A888" s="14"/>
    </row>
    <row r="889" ht="12.75">
      <c r="A889" s="14"/>
    </row>
    <row r="890" ht="12.75">
      <c r="A890" s="14"/>
    </row>
    <row r="891" ht="12.75">
      <c r="A891" s="14"/>
    </row>
    <row r="892" ht="12.75">
      <c r="A892" s="14"/>
    </row>
    <row r="893" ht="12.75">
      <c r="A893" s="14"/>
    </row>
    <row r="894" ht="12.75">
      <c r="A894" s="14"/>
    </row>
    <row r="895" ht="12.75">
      <c r="A895" s="14"/>
    </row>
    <row r="896" ht="12.75">
      <c r="A896" s="14"/>
    </row>
    <row r="897" ht="12.75">
      <c r="A897" s="14"/>
    </row>
    <row r="898" ht="12.75">
      <c r="A898" s="14"/>
    </row>
    <row r="899" ht="12.75">
      <c r="A899" s="14"/>
    </row>
    <row r="900" ht="12.75">
      <c r="A900" s="14"/>
    </row>
    <row r="901" ht="12.75">
      <c r="A901" s="14"/>
    </row>
    <row r="902" ht="12.75">
      <c r="A902" s="14"/>
    </row>
    <row r="903" ht="12.75">
      <c r="A903" s="14"/>
    </row>
    <row r="904" ht="12.75">
      <c r="A904" s="14"/>
    </row>
    <row r="905" ht="12.75">
      <c r="A905" s="14"/>
    </row>
    <row r="906" ht="12.75">
      <c r="A906" s="14"/>
    </row>
    <row r="907" ht="12.75">
      <c r="A907" s="14"/>
    </row>
    <row r="908" ht="12.75">
      <c r="A908" s="14"/>
    </row>
    <row r="909" ht="12.75">
      <c r="A909" s="14"/>
    </row>
    <row r="910" ht="12.75">
      <c r="A910" s="14"/>
    </row>
    <row r="911" ht="12.75">
      <c r="A911" s="14"/>
    </row>
    <row r="912" ht="12.75">
      <c r="A912" s="14"/>
    </row>
    <row r="913" ht="12.75">
      <c r="A913" s="14"/>
    </row>
    <row r="914" ht="12.75">
      <c r="A914" s="14"/>
    </row>
    <row r="915" ht="12.75">
      <c r="A915" s="14"/>
    </row>
    <row r="916" ht="12.75">
      <c r="A916" s="14"/>
    </row>
    <row r="917" ht="12.75">
      <c r="A917" s="14"/>
    </row>
    <row r="918" ht="12.75">
      <c r="A918" s="14"/>
    </row>
    <row r="919" ht="12.75">
      <c r="A919" s="14"/>
    </row>
    <row r="920" ht="12.75">
      <c r="A920" s="14"/>
    </row>
    <row r="921" ht="12.75">
      <c r="A921" s="14"/>
    </row>
    <row r="922" ht="12.75">
      <c r="A922" s="14"/>
    </row>
    <row r="923" ht="12.75">
      <c r="A923" s="14"/>
    </row>
    <row r="924" ht="12.75">
      <c r="A924" s="14"/>
    </row>
    <row r="925" ht="12.75">
      <c r="A925" s="14"/>
    </row>
    <row r="926" ht="12.75">
      <c r="A926" s="14"/>
    </row>
    <row r="927" ht="12.75">
      <c r="A927" s="14"/>
    </row>
    <row r="928" ht="12.75">
      <c r="A928" s="14"/>
    </row>
    <row r="929" ht="12.75">
      <c r="A929" s="14"/>
    </row>
    <row r="930" ht="12.75">
      <c r="A930" s="14"/>
    </row>
    <row r="931" ht="12.75">
      <c r="A931" s="14"/>
    </row>
    <row r="932" ht="12.75">
      <c r="A932" s="14"/>
    </row>
    <row r="933" ht="12.75">
      <c r="A933" s="14"/>
    </row>
    <row r="934" ht="12.75">
      <c r="A934" s="14"/>
    </row>
    <row r="935" ht="12.75">
      <c r="A935" s="14"/>
    </row>
    <row r="936" ht="12.75">
      <c r="A936" s="14"/>
    </row>
    <row r="937" ht="12.75">
      <c r="A937" s="14"/>
    </row>
    <row r="938" ht="12.75">
      <c r="A938" s="14"/>
    </row>
    <row r="939" ht="12.75">
      <c r="A939" s="14"/>
    </row>
    <row r="940" ht="12.75">
      <c r="A940" s="14"/>
    </row>
    <row r="941" ht="12.75">
      <c r="A941" s="14"/>
    </row>
    <row r="942" ht="12.75">
      <c r="A942" s="14"/>
    </row>
    <row r="943" ht="12.75">
      <c r="A943" s="14"/>
    </row>
    <row r="944" ht="12.75">
      <c r="A944" s="14"/>
    </row>
    <row r="945" ht="12.75">
      <c r="A945" s="14"/>
    </row>
    <row r="946" ht="12.75">
      <c r="A946" s="14"/>
    </row>
    <row r="947" ht="12.75">
      <c r="A947" s="14"/>
    </row>
    <row r="948" ht="12.75">
      <c r="A948" s="14"/>
    </row>
    <row r="949" ht="12.75">
      <c r="A949" s="14"/>
    </row>
    <row r="950" ht="12.75">
      <c r="A950" s="14"/>
    </row>
    <row r="951" ht="12.75">
      <c r="A951" s="14"/>
    </row>
    <row r="952" ht="12.75">
      <c r="A952" s="14"/>
    </row>
    <row r="953" ht="12.75">
      <c r="A953" s="14"/>
    </row>
    <row r="954" ht="12.75">
      <c r="A954" s="14"/>
    </row>
    <row r="955" ht="12.75">
      <c r="A955" s="14"/>
    </row>
    <row r="956" ht="12.75">
      <c r="A956" s="14"/>
    </row>
    <row r="957" ht="12.75">
      <c r="A957" s="14"/>
    </row>
    <row r="958" ht="12.75">
      <c r="A958" s="14"/>
    </row>
    <row r="959" ht="12.75">
      <c r="A959" s="14"/>
    </row>
    <row r="960" ht="12.75">
      <c r="A960" s="14"/>
    </row>
    <row r="961" ht="12.75">
      <c r="A961" s="14"/>
    </row>
    <row r="962" ht="12.75">
      <c r="A962" s="14"/>
    </row>
    <row r="963" ht="12.75">
      <c r="A963" s="14"/>
    </row>
    <row r="964" ht="12.75">
      <c r="A964" s="14"/>
    </row>
    <row r="965" ht="12.75">
      <c r="A965" s="14"/>
    </row>
    <row r="966" ht="12.75">
      <c r="A966" s="14"/>
    </row>
    <row r="967" ht="12.75">
      <c r="A967" s="14"/>
    </row>
    <row r="968" ht="12.75">
      <c r="A968" s="14"/>
    </row>
    <row r="969" ht="12.75">
      <c r="A969" s="14"/>
    </row>
    <row r="970" ht="12.75">
      <c r="A970" s="14"/>
    </row>
    <row r="971" ht="12.75">
      <c r="A971" s="14"/>
    </row>
    <row r="972" ht="12.75">
      <c r="A972" s="14"/>
    </row>
    <row r="973" spans="1:4" ht="12.75">
      <c r="A973" s="17"/>
      <c r="D973" s="16"/>
    </row>
    <row r="974" spans="1:4" ht="12.75">
      <c r="A974" s="17"/>
      <c r="D974" s="16"/>
    </row>
    <row r="975" spans="1:4" ht="12.75">
      <c r="A975" s="17"/>
      <c r="D975" s="16"/>
    </row>
    <row r="976" spans="1:4" ht="12.75">
      <c r="A976" s="17"/>
      <c r="D976" s="16"/>
    </row>
    <row r="977" spans="1:4" ht="12.75">
      <c r="A977" s="17"/>
      <c r="D977" s="16"/>
    </row>
    <row r="978" spans="1:4" ht="12.75">
      <c r="A978" s="17"/>
      <c r="D978" s="16"/>
    </row>
    <row r="979" spans="1:4" ht="12.75">
      <c r="A979" s="17"/>
      <c r="D979" s="16"/>
    </row>
    <row r="980" spans="1:4" ht="12.75">
      <c r="A980" s="17"/>
      <c r="D980" s="16"/>
    </row>
    <row r="981" spans="1:4" ht="12.75">
      <c r="A981" s="17"/>
      <c r="D981" s="16"/>
    </row>
    <row r="982" spans="1:4" ht="12.75">
      <c r="A982" s="17"/>
      <c r="D982" s="16"/>
    </row>
    <row r="983" spans="1:4" ht="12.75">
      <c r="A983" s="17"/>
      <c r="D983" s="16"/>
    </row>
    <row r="984" spans="1:4" ht="12.75">
      <c r="A984" s="17"/>
      <c r="D984" s="16"/>
    </row>
    <row r="985" spans="1:4" ht="12.75">
      <c r="A985" s="17"/>
      <c r="D985" s="16"/>
    </row>
    <row r="986" spans="1:4" ht="12.75">
      <c r="A986" s="17"/>
      <c r="D986" s="16"/>
    </row>
    <row r="987" spans="1:4" ht="12.75">
      <c r="A987" s="17"/>
      <c r="D987" s="16"/>
    </row>
    <row r="988" spans="1:4" ht="12.75">
      <c r="A988" s="17"/>
      <c r="D988" s="16"/>
    </row>
    <row r="989" spans="1:4" ht="12.75">
      <c r="A989" s="17"/>
      <c r="D989" s="16"/>
    </row>
    <row r="990" spans="1:4" ht="12.75">
      <c r="A990" s="17"/>
      <c r="D990" s="16"/>
    </row>
    <row r="991" spans="1:4" ht="12.75">
      <c r="A991" s="17"/>
      <c r="D991" s="16"/>
    </row>
    <row r="992" spans="1:4" ht="12.75">
      <c r="A992" s="17"/>
      <c r="D992" s="16"/>
    </row>
    <row r="993" spans="1:4" ht="12.75">
      <c r="A993" s="17"/>
      <c r="D993" s="16"/>
    </row>
    <row r="994" spans="1:4" ht="12.75">
      <c r="A994" s="17"/>
      <c r="D994" s="16"/>
    </row>
    <row r="995" spans="1:4" ht="12.75">
      <c r="A995" s="17"/>
      <c r="D995" s="16"/>
    </row>
    <row r="996" spans="1:4" ht="12.75">
      <c r="A996" s="17"/>
      <c r="D996" s="16"/>
    </row>
    <row r="997" spans="1:4" ht="12.75">
      <c r="A997" s="17"/>
      <c r="D997" s="16"/>
    </row>
    <row r="998" spans="1:4" ht="12.75">
      <c r="A998" s="17"/>
      <c r="D998" s="16"/>
    </row>
    <row r="999" spans="1:4" ht="12.75">
      <c r="A999" s="17"/>
      <c r="D999" s="16"/>
    </row>
    <row r="1000" spans="1:4" ht="12.75">
      <c r="A1000" s="17"/>
      <c r="D1000" s="16"/>
    </row>
    <row r="1001" spans="1:4" ht="12.75">
      <c r="A1001" s="17"/>
      <c r="D1001" s="16"/>
    </row>
    <row r="1002" spans="1:4" ht="12.75">
      <c r="A1002" s="17"/>
      <c r="D1002" s="16"/>
    </row>
    <row r="1003" spans="1:4" ht="12.75">
      <c r="A1003" s="17"/>
      <c r="D1003" s="16"/>
    </row>
    <row r="1004" spans="1:4" ht="12.75">
      <c r="A1004" s="17"/>
      <c r="D1004" s="16"/>
    </row>
    <row r="1005" spans="1:4" ht="12.75">
      <c r="A1005" s="17"/>
      <c r="D1005" s="16"/>
    </row>
    <row r="1006" spans="1:4" ht="12.75">
      <c r="A1006" s="17"/>
      <c r="D1006" s="16"/>
    </row>
    <row r="1007" spans="1:4" ht="12.75">
      <c r="A1007" s="17"/>
      <c r="D1007" s="16"/>
    </row>
    <row r="1008" spans="1:4" ht="12.75">
      <c r="A1008" s="17"/>
      <c r="D1008" s="16"/>
    </row>
    <row r="1009" spans="1:4" ht="12.75">
      <c r="A1009" s="17"/>
      <c r="D1009" s="16"/>
    </row>
    <row r="1010" spans="1:4" ht="12.75">
      <c r="A1010" s="17"/>
      <c r="D1010" s="16"/>
    </row>
    <row r="1011" spans="1:4" ht="12.75">
      <c r="A1011" s="17"/>
      <c r="D1011" s="16"/>
    </row>
    <row r="1012" ht="12.75">
      <c r="A1012" s="14"/>
    </row>
    <row r="1013" ht="12.75">
      <c r="A1013" s="14"/>
    </row>
    <row r="1014" ht="12.75">
      <c r="A1014" s="14"/>
    </row>
    <row r="1015" ht="12.75">
      <c r="A1015" s="14"/>
    </row>
    <row r="1016" ht="12.75">
      <c r="A1016" s="14"/>
    </row>
    <row r="1017" ht="12.75">
      <c r="A1017" s="14"/>
    </row>
    <row r="1018" ht="12.75">
      <c r="A1018" s="14"/>
    </row>
    <row r="1019" ht="12.75">
      <c r="A1019" s="14"/>
    </row>
    <row r="1020" ht="12.75">
      <c r="A1020" s="14"/>
    </row>
    <row r="1021" ht="12.75">
      <c r="A1021" s="14"/>
    </row>
    <row r="1022" ht="12.75">
      <c r="A1022" s="14"/>
    </row>
    <row r="1023" ht="12.75">
      <c r="A1023" s="14"/>
    </row>
    <row r="1024" ht="12.75">
      <c r="A1024" s="14"/>
    </row>
    <row r="1025" ht="12.75">
      <c r="A1025" s="14"/>
    </row>
    <row r="1026" ht="12.75">
      <c r="A1026" s="14"/>
    </row>
    <row r="1027" ht="12.75">
      <c r="A1027" s="14"/>
    </row>
    <row r="1028" ht="12.75">
      <c r="A1028" s="14"/>
    </row>
    <row r="1029" ht="12.75">
      <c r="A1029" s="14"/>
    </row>
    <row r="1030" ht="12.75">
      <c r="A1030" s="14"/>
    </row>
    <row r="1031" ht="12.75">
      <c r="A1031" s="14"/>
    </row>
    <row r="1032" ht="12.75">
      <c r="A1032" s="14"/>
    </row>
    <row r="1033" ht="12.75">
      <c r="A1033" s="14"/>
    </row>
    <row r="1034" ht="12.75">
      <c r="A1034" s="14"/>
    </row>
    <row r="1035" ht="12.75">
      <c r="A1035" s="14"/>
    </row>
    <row r="1036" ht="12.75">
      <c r="A1036" s="14"/>
    </row>
    <row r="1037" ht="12.75">
      <c r="A1037" s="14"/>
    </row>
    <row r="1038" ht="12.75">
      <c r="A1038" s="14"/>
    </row>
    <row r="1039" ht="12.75">
      <c r="A1039" s="14"/>
    </row>
    <row r="1040" ht="12.75">
      <c r="A1040" s="14"/>
    </row>
    <row r="1041" ht="12.75">
      <c r="A1041" s="14"/>
    </row>
    <row r="1042" ht="12.75">
      <c r="A1042" s="14"/>
    </row>
    <row r="1043" ht="12.75">
      <c r="A1043" s="14"/>
    </row>
    <row r="1044" ht="12.75">
      <c r="A1044" s="14"/>
    </row>
    <row r="1045" ht="12.75">
      <c r="A1045" s="14"/>
    </row>
    <row r="1046" ht="12.75">
      <c r="A1046" s="14"/>
    </row>
    <row r="1047" ht="12.75">
      <c r="A1047" s="14"/>
    </row>
    <row r="1048" ht="12.75">
      <c r="A1048" s="14"/>
    </row>
    <row r="1049" ht="12.75">
      <c r="A1049" s="14"/>
    </row>
    <row r="1050" ht="12.75">
      <c r="A1050" s="14"/>
    </row>
    <row r="1051" ht="12.75">
      <c r="A1051" s="14"/>
    </row>
    <row r="1052" ht="12.75">
      <c r="A1052" s="14"/>
    </row>
    <row r="1053" ht="12.75">
      <c r="A1053" s="14"/>
    </row>
    <row r="1054" ht="12.75">
      <c r="A1054" s="14"/>
    </row>
    <row r="1055" ht="12.75">
      <c r="A1055" s="14"/>
    </row>
    <row r="1056" ht="12.75">
      <c r="A1056" s="14"/>
    </row>
    <row r="1057" ht="12.75">
      <c r="A1057" s="14"/>
    </row>
    <row r="1058" ht="12.75">
      <c r="A1058" s="14"/>
    </row>
    <row r="1059" ht="12.75">
      <c r="A1059" s="14"/>
    </row>
    <row r="1060" ht="12.75">
      <c r="A1060" s="14"/>
    </row>
    <row r="1061" ht="12.75">
      <c r="A1061" s="14"/>
    </row>
    <row r="1062" ht="12.75">
      <c r="A1062" s="14"/>
    </row>
    <row r="1063" ht="12.75">
      <c r="A1063" s="14"/>
    </row>
    <row r="1064" ht="12.75">
      <c r="A1064" s="14"/>
    </row>
    <row r="1065" ht="12.75">
      <c r="A1065" s="14"/>
    </row>
    <row r="1066" ht="12.75">
      <c r="A1066" s="14"/>
    </row>
    <row r="1067" ht="12.75">
      <c r="A1067" s="14"/>
    </row>
    <row r="1068" ht="12.75">
      <c r="A1068" s="14"/>
    </row>
    <row r="1069" ht="12.75">
      <c r="A1069" s="14"/>
    </row>
    <row r="1070" ht="12.75">
      <c r="A1070" s="14"/>
    </row>
    <row r="1071" ht="12.75">
      <c r="A1071" s="14"/>
    </row>
    <row r="1072" ht="12.75">
      <c r="A1072" s="14"/>
    </row>
    <row r="1073" ht="12.75">
      <c r="A1073" s="14"/>
    </row>
    <row r="1074" ht="12.75">
      <c r="A1074" s="14"/>
    </row>
    <row r="1075" ht="12.75">
      <c r="A1075" s="14"/>
    </row>
    <row r="1076" ht="12.75">
      <c r="A1076" s="14"/>
    </row>
    <row r="1077" ht="12.75">
      <c r="A1077" s="14"/>
    </row>
    <row r="1078" ht="12.75">
      <c r="A1078" s="14"/>
    </row>
    <row r="1079" ht="12.75">
      <c r="A1079" s="14"/>
    </row>
    <row r="1080" ht="12.75">
      <c r="A1080" s="14"/>
    </row>
    <row r="1081" ht="12.75">
      <c r="A1081" s="14"/>
    </row>
    <row r="1082" ht="12.75">
      <c r="A1082" s="14"/>
    </row>
    <row r="1083" ht="12.75">
      <c r="A1083" s="14"/>
    </row>
    <row r="1084" ht="12.75">
      <c r="A1084" s="14"/>
    </row>
    <row r="1085" ht="12.75">
      <c r="A1085" s="14"/>
    </row>
    <row r="1086" ht="12.75">
      <c r="A1086" s="14"/>
    </row>
    <row r="1087" ht="12.75">
      <c r="A1087" s="14"/>
    </row>
    <row r="1088" ht="12.75">
      <c r="A1088" s="14"/>
    </row>
    <row r="1089" ht="12.75">
      <c r="A1089" s="14"/>
    </row>
    <row r="1090" ht="12.75">
      <c r="A1090" s="14"/>
    </row>
    <row r="1091" ht="12.75">
      <c r="A1091" s="14"/>
    </row>
    <row r="1092" ht="12.75">
      <c r="A1092" s="14"/>
    </row>
    <row r="1093" ht="12.75">
      <c r="A1093" s="14"/>
    </row>
    <row r="1094" ht="12.75">
      <c r="A1094" s="14"/>
    </row>
    <row r="1095" ht="12.75">
      <c r="A1095" s="14"/>
    </row>
    <row r="1096" ht="12.75">
      <c r="A1096" s="14"/>
    </row>
    <row r="1097" ht="12.75">
      <c r="A1097" s="14"/>
    </row>
    <row r="1098" ht="12.75">
      <c r="A1098" s="14"/>
    </row>
    <row r="1099" ht="12.75">
      <c r="A1099" s="14"/>
    </row>
    <row r="1100" ht="12.75">
      <c r="A1100" s="14"/>
    </row>
    <row r="1101" ht="12.75">
      <c r="A1101" s="14"/>
    </row>
    <row r="1102" ht="12.75">
      <c r="A1102" s="14"/>
    </row>
    <row r="1103" ht="12.75">
      <c r="A1103" s="14"/>
    </row>
    <row r="1104" ht="12.75">
      <c r="A1104" s="14"/>
    </row>
    <row r="1105" ht="12.75">
      <c r="A1105" s="14"/>
    </row>
    <row r="1106" spans="1:5" ht="12.75">
      <c r="A1106" s="17"/>
      <c r="D1106" s="16"/>
      <c r="E1106" s="16"/>
    </row>
    <row r="1107" ht="12.75">
      <c r="A1107" s="14"/>
    </row>
    <row r="1108" ht="12.75">
      <c r="A1108" s="14"/>
    </row>
    <row r="1109" ht="12.75">
      <c r="A1109" s="14"/>
    </row>
    <row r="1110" ht="12.75">
      <c r="A1110" s="14"/>
    </row>
    <row r="1111" ht="12.75">
      <c r="A1111" s="14"/>
    </row>
    <row r="1112" spans="1:5" ht="12.75">
      <c r="A1112" s="17"/>
      <c r="D1112" s="16"/>
      <c r="E1112" s="16"/>
    </row>
    <row r="1113" ht="12.75">
      <c r="A1113" s="14"/>
    </row>
    <row r="1114" ht="12.75">
      <c r="A1114" s="14"/>
    </row>
    <row r="1115" ht="12.75">
      <c r="A1115" s="14"/>
    </row>
    <row r="1116" ht="12.75">
      <c r="A1116" s="14"/>
    </row>
    <row r="1117" ht="12.75">
      <c r="A1117" s="14"/>
    </row>
    <row r="1118" ht="12.75">
      <c r="A1118" s="14"/>
    </row>
    <row r="1119" ht="12.75">
      <c r="A1119" s="14"/>
    </row>
    <row r="1120" ht="12.75">
      <c r="A1120" s="14"/>
    </row>
    <row r="1121" ht="12.75">
      <c r="A1121" s="14"/>
    </row>
    <row r="1122" ht="12.75">
      <c r="A1122" s="14"/>
    </row>
    <row r="1123" ht="12.75">
      <c r="A1123" s="14"/>
    </row>
    <row r="1124" ht="12.75">
      <c r="A1124" s="14"/>
    </row>
    <row r="1125" ht="12.75">
      <c r="A1125" s="14"/>
    </row>
    <row r="1126" ht="12.75">
      <c r="A1126" s="14"/>
    </row>
    <row r="1127" ht="12.75">
      <c r="A1127" s="14"/>
    </row>
    <row r="1128" ht="12.75">
      <c r="A1128" s="14"/>
    </row>
    <row r="1129" ht="12.75">
      <c r="A1129" s="14"/>
    </row>
    <row r="1130" ht="12.75">
      <c r="A1130" s="14"/>
    </row>
    <row r="1131" ht="12.75">
      <c r="A1131" s="14"/>
    </row>
    <row r="1132" ht="12.75">
      <c r="A1132" s="14"/>
    </row>
    <row r="1133" ht="12.75">
      <c r="A1133" s="14"/>
    </row>
    <row r="1134" ht="12.75">
      <c r="A1134" s="14"/>
    </row>
    <row r="1135" ht="12.75">
      <c r="A1135" s="14"/>
    </row>
    <row r="1136" ht="12.75">
      <c r="A1136" s="14"/>
    </row>
    <row r="1137" ht="12.75">
      <c r="A1137" s="14"/>
    </row>
    <row r="1138" ht="12.75">
      <c r="A1138" s="14"/>
    </row>
    <row r="1139" ht="12.75">
      <c r="A1139" s="14"/>
    </row>
    <row r="1140" ht="12.75">
      <c r="A1140" s="14"/>
    </row>
    <row r="1141" ht="12.75">
      <c r="A1141" s="14"/>
    </row>
    <row r="1142" ht="12.75">
      <c r="A1142" s="14"/>
    </row>
    <row r="1143" ht="12.75">
      <c r="A1143" s="14"/>
    </row>
    <row r="1144" ht="12.75">
      <c r="A1144" s="14"/>
    </row>
    <row r="1145" ht="12.75">
      <c r="A1145" s="14"/>
    </row>
    <row r="1146" ht="12.75">
      <c r="A1146" s="14"/>
    </row>
    <row r="1147" ht="12.75">
      <c r="A1147" s="14"/>
    </row>
    <row r="1148" ht="12.75">
      <c r="A1148" s="14"/>
    </row>
    <row r="1149" ht="12.75">
      <c r="A1149" s="14"/>
    </row>
    <row r="1150" ht="12.75">
      <c r="A1150" s="14"/>
    </row>
    <row r="1151" ht="12.75">
      <c r="A1151" s="14"/>
    </row>
    <row r="1152" ht="12.75">
      <c r="A1152" s="14"/>
    </row>
    <row r="1153" ht="12.75">
      <c r="A1153" s="14"/>
    </row>
    <row r="1154" ht="12.75">
      <c r="A1154" s="14"/>
    </row>
    <row r="1155" ht="12.75">
      <c r="A1155" s="14"/>
    </row>
    <row r="1156" ht="12.75">
      <c r="A1156" s="14"/>
    </row>
    <row r="1157" ht="12.75">
      <c r="A1157" s="14"/>
    </row>
    <row r="1158" ht="12.75">
      <c r="A1158" s="14"/>
    </row>
    <row r="1159" ht="12.75">
      <c r="A1159" s="14"/>
    </row>
    <row r="1160" ht="12.75">
      <c r="A1160" s="14"/>
    </row>
    <row r="1161" ht="12.75">
      <c r="A1161" s="14"/>
    </row>
    <row r="1162" ht="12.75">
      <c r="A1162" s="14"/>
    </row>
    <row r="1163" ht="12.75">
      <c r="A1163" s="14"/>
    </row>
    <row r="1164" ht="12.75">
      <c r="A1164" s="14"/>
    </row>
    <row r="1165" spans="1:5" ht="12.75">
      <c r="A1165" s="17"/>
      <c r="D1165" s="16"/>
      <c r="E1165" s="16"/>
    </row>
    <row r="1166" spans="1:5" ht="12.75">
      <c r="A1166" s="17"/>
      <c r="D1166" s="16"/>
      <c r="E1166" s="16"/>
    </row>
    <row r="1167" spans="1:5" ht="12.75">
      <c r="A1167" s="17"/>
      <c r="D1167" s="16"/>
      <c r="E1167" s="16"/>
    </row>
    <row r="1168" ht="12.75">
      <c r="A1168" s="14"/>
    </row>
    <row r="1169" ht="12.75">
      <c r="A1169" s="14"/>
    </row>
    <row r="1170" ht="12.75">
      <c r="A1170" s="14"/>
    </row>
    <row r="1171" ht="12.75">
      <c r="A1171" s="14"/>
    </row>
    <row r="1172" ht="12.75">
      <c r="A1172" s="14"/>
    </row>
    <row r="1173" ht="12.75">
      <c r="A1173" s="14"/>
    </row>
    <row r="1174" ht="12.75">
      <c r="A1174" s="14"/>
    </row>
    <row r="1175" ht="12.75">
      <c r="A1175" s="14"/>
    </row>
    <row r="1176" ht="12.75">
      <c r="A1176" s="14"/>
    </row>
    <row r="1177" ht="12.75">
      <c r="A1177" s="14"/>
    </row>
    <row r="1178" spans="1:4" ht="12.75">
      <c r="A1178" s="21"/>
      <c r="D1178" s="21"/>
    </row>
    <row r="1179" ht="12.75">
      <c r="A1179" s="14"/>
    </row>
    <row r="1180" ht="12.75">
      <c r="A1180" s="14"/>
    </row>
    <row r="1181" ht="12.75">
      <c r="A1181" s="14"/>
    </row>
    <row r="1182" s="14" customFormat="1" ht="12.75"/>
    <row r="1183" s="14" customFormat="1" ht="12.75"/>
    <row r="1184" s="14" customFormat="1" ht="12.75"/>
    <row r="1185" s="14" customFormat="1" ht="12.75"/>
    <row r="1186" s="14" customFormat="1" ht="12.75"/>
    <row r="1187" s="14" customFormat="1" ht="12.75"/>
    <row r="1188" s="14" customFormat="1" ht="12.75"/>
    <row r="1189" s="14" customFormat="1" ht="12.75"/>
    <row r="1190" ht="12.75">
      <c r="A1190" s="14"/>
    </row>
    <row r="1191" ht="12.75">
      <c r="A1191" s="14"/>
    </row>
    <row r="1192" ht="12.75">
      <c r="A1192" s="14"/>
    </row>
    <row r="1193" ht="12.75">
      <c r="A1193" s="14"/>
    </row>
    <row r="1194" ht="12.75">
      <c r="A1194" s="14"/>
    </row>
    <row r="1195" ht="12.75">
      <c r="A1195" s="14"/>
    </row>
    <row r="1196" ht="12.75">
      <c r="A1196" s="14"/>
    </row>
    <row r="1197" ht="12.75">
      <c r="A1197" s="14"/>
    </row>
    <row r="1198" ht="12.75">
      <c r="A1198" s="14"/>
    </row>
    <row r="1199" ht="12.75">
      <c r="A1199" s="14"/>
    </row>
    <row r="1200" ht="12.75">
      <c r="A1200" s="14"/>
    </row>
    <row r="1201" ht="12.75">
      <c r="A1201" s="14"/>
    </row>
    <row r="1202" ht="12.75">
      <c r="A1202" s="14"/>
    </row>
    <row r="1203" ht="12.75">
      <c r="A1203" s="14"/>
    </row>
    <row r="1204" ht="12.75">
      <c r="A1204" s="14"/>
    </row>
    <row r="1205" ht="12.75">
      <c r="A1205" s="14"/>
    </row>
    <row r="1206" ht="12.75">
      <c r="A1206" s="14"/>
    </row>
    <row r="1207" ht="12.75">
      <c r="A1207" s="14"/>
    </row>
    <row r="1208" ht="12.75">
      <c r="A1208" s="14"/>
    </row>
    <row r="1209" ht="12.75">
      <c r="A1209" s="14"/>
    </row>
    <row r="1210" ht="12.75">
      <c r="A1210" s="14"/>
    </row>
    <row r="1211" ht="12.75">
      <c r="A1211" s="14"/>
    </row>
    <row r="1212" ht="12.75">
      <c r="A1212" s="14"/>
    </row>
    <row r="1213" ht="12.75">
      <c r="A1213" s="14"/>
    </row>
    <row r="1214" ht="12.75">
      <c r="A1214" s="14"/>
    </row>
    <row r="1215" ht="12.75">
      <c r="A1215" s="14"/>
    </row>
    <row r="1216" ht="12.75">
      <c r="A1216" s="14"/>
    </row>
    <row r="1217" ht="12.75">
      <c r="A1217" s="14"/>
    </row>
    <row r="1218" ht="12.75">
      <c r="A1218" s="14"/>
    </row>
    <row r="1219" ht="12.75">
      <c r="A1219" s="14"/>
    </row>
    <row r="1220" ht="12.75">
      <c r="A1220" s="14"/>
    </row>
    <row r="1221" ht="12.75">
      <c r="A1221" s="14"/>
    </row>
    <row r="1222" ht="12.75">
      <c r="A1222" s="14"/>
    </row>
    <row r="1223" ht="12.75">
      <c r="A1223" s="14"/>
    </row>
    <row r="1224" ht="12.75">
      <c r="A1224" s="14"/>
    </row>
    <row r="1225" ht="12.75">
      <c r="A1225" s="14"/>
    </row>
    <row r="1226" ht="12.75">
      <c r="A1226" s="14"/>
    </row>
    <row r="1227" ht="12.75">
      <c r="A1227" s="14"/>
    </row>
    <row r="1228" ht="12.75">
      <c r="A1228" s="14"/>
    </row>
    <row r="1229" ht="12.75">
      <c r="A1229" s="14"/>
    </row>
    <row r="1230" ht="12.75">
      <c r="A1230" s="14"/>
    </row>
    <row r="1231" ht="12.75">
      <c r="A1231" s="14"/>
    </row>
    <row r="1232" ht="12.75">
      <c r="A1232" s="14"/>
    </row>
    <row r="1233" ht="12.75">
      <c r="A1233" s="14"/>
    </row>
    <row r="1234" ht="12.75">
      <c r="A1234" s="14"/>
    </row>
    <row r="1235" ht="12.75">
      <c r="A1235" s="14"/>
    </row>
    <row r="1236" ht="12.75">
      <c r="A1236" s="14"/>
    </row>
    <row r="1237" ht="12.75">
      <c r="A1237" s="14"/>
    </row>
    <row r="1238" ht="12.75">
      <c r="A1238" s="14"/>
    </row>
    <row r="1239" ht="12.75">
      <c r="A1239" s="14"/>
    </row>
    <row r="1240" ht="12.75">
      <c r="A1240" s="14"/>
    </row>
    <row r="1241" ht="12.75">
      <c r="A1241" s="14"/>
    </row>
    <row r="1242" ht="12.75">
      <c r="A1242" s="14"/>
    </row>
    <row r="1243" ht="12.75">
      <c r="A1243" s="14"/>
    </row>
    <row r="1244" ht="12.75">
      <c r="A1244" s="14"/>
    </row>
    <row r="1245" ht="12.75">
      <c r="A1245" s="14"/>
    </row>
    <row r="1246" ht="12.75">
      <c r="A1246" s="14"/>
    </row>
    <row r="1247" ht="12.75">
      <c r="A1247" s="14"/>
    </row>
    <row r="1248" ht="12.75">
      <c r="A1248" s="14"/>
    </row>
    <row r="1249" ht="12.75">
      <c r="A1249" s="14"/>
    </row>
    <row r="1250" ht="12.75">
      <c r="A1250" s="14"/>
    </row>
    <row r="1251" ht="12.75">
      <c r="A1251" s="14"/>
    </row>
    <row r="1252" ht="12.75">
      <c r="A1252" s="14"/>
    </row>
    <row r="1253" ht="12.75">
      <c r="A1253" s="14"/>
    </row>
    <row r="1254" ht="12.75">
      <c r="A1254" s="14"/>
    </row>
    <row r="1255" ht="12.75">
      <c r="A1255" s="14"/>
    </row>
    <row r="1256" ht="12.75">
      <c r="A1256" s="14"/>
    </row>
    <row r="1257" ht="12.75">
      <c r="A1257" s="14"/>
    </row>
    <row r="1258" ht="12.75">
      <c r="A1258" s="14"/>
    </row>
    <row r="1259" ht="12.75">
      <c r="A1259" s="14"/>
    </row>
    <row r="1260" ht="12.75">
      <c r="A1260" s="14"/>
    </row>
    <row r="1261" ht="12.75">
      <c r="A1261" s="14"/>
    </row>
    <row r="1262" ht="12.75">
      <c r="A1262" s="14"/>
    </row>
    <row r="1263" ht="12.75">
      <c r="A1263" s="14"/>
    </row>
    <row r="1264" ht="12.75">
      <c r="A1264" s="14"/>
    </row>
    <row r="1265" ht="12.75">
      <c r="A1265" s="14"/>
    </row>
    <row r="1266" ht="12.75">
      <c r="A1266" s="14"/>
    </row>
    <row r="1267" ht="12.75">
      <c r="A1267" s="14"/>
    </row>
    <row r="1268" ht="12.75">
      <c r="A1268" s="14"/>
    </row>
    <row r="1269" ht="12.75">
      <c r="A1269" s="14"/>
    </row>
    <row r="1270" ht="12.75">
      <c r="A1270" s="14"/>
    </row>
    <row r="1271" ht="12.75">
      <c r="A1271" s="14"/>
    </row>
    <row r="1272" ht="12.75">
      <c r="A1272" s="14"/>
    </row>
    <row r="1273" ht="12.75">
      <c r="A1273" s="14"/>
    </row>
    <row r="1274" ht="12.75">
      <c r="A1274" s="14"/>
    </row>
    <row r="1275" ht="12.75">
      <c r="A1275" s="14"/>
    </row>
    <row r="1276" ht="12.75">
      <c r="A1276" s="14"/>
    </row>
    <row r="1277" ht="12.75">
      <c r="A1277" s="14"/>
    </row>
    <row r="1278" ht="12.75">
      <c r="A1278" s="14"/>
    </row>
    <row r="1279" ht="12.75">
      <c r="A1279" s="14"/>
    </row>
    <row r="1280" ht="12.75">
      <c r="A1280" s="14"/>
    </row>
    <row r="1281" ht="12.75">
      <c r="A1281" s="14"/>
    </row>
    <row r="1282" ht="12.75">
      <c r="A1282" s="14"/>
    </row>
    <row r="1283" ht="12.75">
      <c r="A1283" s="14"/>
    </row>
    <row r="1284" ht="12.75">
      <c r="A1284" s="14"/>
    </row>
    <row r="1285" ht="12.75">
      <c r="A1285" s="14"/>
    </row>
    <row r="1286" ht="12.75">
      <c r="A1286" s="14"/>
    </row>
    <row r="1287" ht="12.75">
      <c r="A1287" s="14"/>
    </row>
    <row r="1288" ht="12.75">
      <c r="A1288" s="14"/>
    </row>
    <row r="1289" ht="12.75">
      <c r="A1289" s="14"/>
    </row>
    <row r="1290" ht="12.75">
      <c r="A1290" s="14"/>
    </row>
    <row r="1291" ht="12.75">
      <c r="A1291" s="14"/>
    </row>
    <row r="1292" ht="12.75">
      <c r="A1292" s="14"/>
    </row>
    <row r="1293" ht="12.75">
      <c r="A1293" s="14"/>
    </row>
    <row r="1294" ht="12.75">
      <c r="A1294" s="14"/>
    </row>
    <row r="1295" ht="12.75">
      <c r="A1295" s="14"/>
    </row>
    <row r="1296" ht="12.75">
      <c r="A1296" s="14"/>
    </row>
    <row r="1297" ht="12.75">
      <c r="A1297" s="14"/>
    </row>
    <row r="1298" ht="12.75">
      <c r="A1298" s="14"/>
    </row>
    <row r="1299" ht="12.75">
      <c r="A1299" s="14"/>
    </row>
    <row r="1300" ht="12.75">
      <c r="A1300" s="14"/>
    </row>
    <row r="1301" ht="12.75">
      <c r="A1301" s="14"/>
    </row>
    <row r="1302" ht="12.75">
      <c r="A1302" s="14"/>
    </row>
    <row r="1303" ht="12.75">
      <c r="A1303" s="14"/>
    </row>
    <row r="1304" ht="12.75">
      <c r="A1304" s="14"/>
    </row>
    <row r="1305" ht="12.75">
      <c r="A1305" s="14"/>
    </row>
    <row r="1306" ht="12.75">
      <c r="A1306" s="14"/>
    </row>
    <row r="1307" ht="12.75">
      <c r="A1307" s="14"/>
    </row>
    <row r="1308" ht="12.75">
      <c r="A1308" s="14"/>
    </row>
    <row r="1309" ht="12.75">
      <c r="A1309" s="14"/>
    </row>
    <row r="1310" ht="12.75">
      <c r="A1310" s="14"/>
    </row>
    <row r="1311" ht="12.75">
      <c r="A1311" s="14"/>
    </row>
    <row r="1312" ht="12.75">
      <c r="A1312" s="14"/>
    </row>
    <row r="1313" ht="12.75">
      <c r="A1313" s="14"/>
    </row>
    <row r="1314" ht="12.75">
      <c r="A1314" s="14"/>
    </row>
    <row r="1315" ht="12.75">
      <c r="A1315" s="14"/>
    </row>
    <row r="1316" ht="12.75">
      <c r="A1316" s="14"/>
    </row>
    <row r="1317" ht="12.75">
      <c r="A1317" s="14"/>
    </row>
    <row r="1318" ht="12.75">
      <c r="A1318" s="14"/>
    </row>
    <row r="1319" ht="12.75">
      <c r="A1319" s="14"/>
    </row>
    <row r="1320" ht="12.75">
      <c r="A1320" s="14"/>
    </row>
    <row r="1321" ht="12.75">
      <c r="A1321" s="14"/>
    </row>
    <row r="1322" ht="12.75">
      <c r="A1322" s="14"/>
    </row>
    <row r="1323" ht="12.75">
      <c r="A1323" s="14"/>
    </row>
    <row r="1324" ht="12.75">
      <c r="A1324" s="14"/>
    </row>
    <row r="1325" ht="12.75">
      <c r="A1325" s="14"/>
    </row>
    <row r="1326" ht="12.75">
      <c r="A1326" s="14"/>
    </row>
    <row r="1327" ht="12.75">
      <c r="A1327" s="14"/>
    </row>
    <row r="1328" ht="12.75">
      <c r="A1328" s="14"/>
    </row>
    <row r="1329" ht="12.75">
      <c r="A1329" s="14"/>
    </row>
    <row r="1330" ht="12.75">
      <c r="A1330" s="14"/>
    </row>
    <row r="1331" ht="12.75">
      <c r="A1331" s="14"/>
    </row>
    <row r="1332" ht="12.75">
      <c r="A1332" s="14"/>
    </row>
    <row r="1333" ht="12.75">
      <c r="A1333" s="14"/>
    </row>
    <row r="1334" ht="12.75">
      <c r="A1334" s="14"/>
    </row>
    <row r="1335" ht="12.75">
      <c r="A1335" s="14"/>
    </row>
    <row r="1336" ht="12.75">
      <c r="A1336" s="14"/>
    </row>
    <row r="1337" ht="12.75">
      <c r="A1337" s="14"/>
    </row>
    <row r="1338" ht="12.75">
      <c r="A1338" s="14"/>
    </row>
    <row r="1339" ht="12.75">
      <c r="A1339" s="14"/>
    </row>
    <row r="1340" ht="12.75">
      <c r="A1340" s="14"/>
    </row>
    <row r="1341" ht="12.75">
      <c r="A1341" s="14"/>
    </row>
    <row r="1342" ht="12.75">
      <c r="A1342" s="14"/>
    </row>
    <row r="1343" ht="12.75">
      <c r="A1343" s="14"/>
    </row>
    <row r="1344" ht="12.75">
      <c r="A1344" s="14"/>
    </row>
    <row r="1345" ht="12.75">
      <c r="A1345" s="14"/>
    </row>
    <row r="1346" ht="12.75">
      <c r="A1346" s="14"/>
    </row>
    <row r="1347" ht="12.75">
      <c r="A1347" s="14"/>
    </row>
    <row r="1348" ht="12.75">
      <c r="A1348" s="14"/>
    </row>
    <row r="1349" ht="12.75">
      <c r="A1349" s="14"/>
    </row>
    <row r="1350" ht="12.75">
      <c r="A1350" s="14"/>
    </row>
    <row r="1351" ht="12.75">
      <c r="A1351" s="14"/>
    </row>
    <row r="1352" ht="12.75">
      <c r="A1352" s="14"/>
    </row>
    <row r="1353" ht="12.75">
      <c r="A1353" s="14"/>
    </row>
    <row r="1354" ht="12.75">
      <c r="A1354" s="14"/>
    </row>
    <row r="1355" ht="12.75">
      <c r="A1355" s="14"/>
    </row>
    <row r="1356" ht="12.75">
      <c r="A1356" s="14"/>
    </row>
    <row r="1357" ht="12.75">
      <c r="A1357" s="14"/>
    </row>
    <row r="1358" ht="12.75">
      <c r="A1358" s="14"/>
    </row>
    <row r="1359" ht="12.75">
      <c r="A1359" s="14"/>
    </row>
    <row r="1360" ht="12.75">
      <c r="A1360" s="14"/>
    </row>
    <row r="1361" ht="12.75">
      <c r="A1361" s="14"/>
    </row>
    <row r="1362" ht="12.75">
      <c r="A1362" s="14"/>
    </row>
    <row r="1363" ht="12.75">
      <c r="A1363" s="14"/>
    </row>
    <row r="1364" ht="12.75">
      <c r="A1364" s="14"/>
    </row>
    <row r="1365" ht="12.75">
      <c r="A1365" s="14"/>
    </row>
    <row r="1366" ht="12.75">
      <c r="A1366" s="14"/>
    </row>
    <row r="1367" ht="12.75">
      <c r="A1367" s="14"/>
    </row>
    <row r="1368" ht="12.75">
      <c r="A1368" s="14"/>
    </row>
    <row r="1369" ht="12.75">
      <c r="A1369" s="14"/>
    </row>
    <row r="1370" ht="12.75">
      <c r="A1370" s="14"/>
    </row>
    <row r="1371" ht="12.75">
      <c r="A1371" s="14"/>
    </row>
    <row r="1372" ht="12.75">
      <c r="A1372" s="14"/>
    </row>
    <row r="1373" ht="12.75">
      <c r="A1373" s="14"/>
    </row>
    <row r="1374" ht="12.75">
      <c r="A1374" s="14"/>
    </row>
    <row r="1375" ht="12.75">
      <c r="A1375" s="14"/>
    </row>
    <row r="1376" ht="12.75">
      <c r="A1376" s="14"/>
    </row>
    <row r="1377" ht="12.75">
      <c r="A1377" s="14"/>
    </row>
    <row r="1378" ht="12.75">
      <c r="A1378" s="14"/>
    </row>
    <row r="1379" ht="12.75">
      <c r="A1379" s="14"/>
    </row>
    <row r="1380" ht="12.75">
      <c r="A1380" s="14"/>
    </row>
    <row r="1381" ht="12.75">
      <c r="A1381" s="14"/>
    </row>
    <row r="1382" ht="12.75">
      <c r="A1382" s="14"/>
    </row>
    <row r="1383" ht="12.75">
      <c r="A1383" s="14"/>
    </row>
    <row r="1384" ht="12.75">
      <c r="A1384" s="14"/>
    </row>
    <row r="1385" ht="12.75">
      <c r="A1385" s="14"/>
    </row>
    <row r="1386" ht="12.75">
      <c r="A1386" s="14"/>
    </row>
    <row r="1387" ht="12.75">
      <c r="A1387" s="14"/>
    </row>
    <row r="1388" ht="12.75">
      <c r="A1388" s="14"/>
    </row>
    <row r="1389" ht="12.75">
      <c r="A1389" s="14"/>
    </row>
    <row r="1390" ht="12.75">
      <c r="A1390" s="14"/>
    </row>
    <row r="1391" ht="12.75">
      <c r="A1391" s="14"/>
    </row>
    <row r="1392" ht="12.75">
      <c r="A1392" s="14"/>
    </row>
    <row r="1393" ht="12.75">
      <c r="A1393" s="14"/>
    </row>
    <row r="1394" ht="12.75">
      <c r="A1394" s="14"/>
    </row>
    <row r="1395" ht="12.75">
      <c r="A1395" s="14"/>
    </row>
    <row r="1396" ht="12.75">
      <c r="A1396" s="14"/>
    </row>
    <row r="1397" ht="12.75">
      <c r="A1397" s="14"/>
    </row>
    <row r="1398" ht="12.75">
      <c r="A1398" s="14"/>
    </row>
    <row r="1399" ht="12.75">
      <c r="A1399" s="14"/>
    </row>
    <row r="1400" ht="12.75">
      <c r="A1400" s="14"/>
    </row>
    <row r="1401" ht="12.75">
      <c r="A1401" s="14"/>
    </row>
    <row r="1402" ht="12.75">
      <c r="A1402" s="14"/>
    </row>
    <row r="1403" ht="12.75">
      <c r="A1403" s="14"/>
    </row>
    <row r="1404" ht="12.75">
      <c r="A1404" s="14"/>
    </row>
    <row r="1405" ht="12.75">
      <c r="A1405" s="14"/>
    </row>
    <row r="1406" ht="12.75">
      <c r="A1406" s="14"/>
    </row>
    <row r="1407" ht="12.75">
      <c r="A1407" s="14"/>
    </row>
    <row r="1408" ht="12.75">
      <c r="A1408" s="14"/>
    </row>
    <row r="1409" ht="12.75">
      <c r="A1409" s="14"/>
    </row>
    <row r="1410" ht="12.75">
      <c r="A1410" s="14"/>
    </row>
    <row r="1411" ht="12.75">
      <c r="A1411" s="14"/>
    </row>
    <row r="1412" ht="12.75">
      <c r="A1412" s="14"/>
    </row>
    <row r="1413" ht="12.75">
      <c r="A1413" s="14"/>
    </row>
    <row r="1414" ht="12.75">
      <c r="A1414" s="14"/>
    </row>
    <row r="1415" ht="12.75">
      <c r="A1415" s="14"/>
    </row>
    <row r="1416" ht="12.75">
      <c r="A1416" s="14"/>
    </row>
    <row r="1417" ht="12.75">
      <c r="A1417" s="14"/>
    </row>
    <row r="1418" ht="12.75">
      <c r="A1418" s="14"/>
    </row>
    <row r="1419" ht="12.75">
      <c r="A1419" s="14"/>
    </row>
    <row r="1420" ht="12.75">
      <c r="A1420" s="14"/>
    </row>
    <row r="1421" ht="12.75">
      <c r="A1421" s="14"/>
    </row>
    <row r="1422" ht="12.75">
      <c r="A1422" s="14"/>
    </row>
    <row r="1423" ht="12.75">
      <c r="A1423" s="14"/>
    </row>
    <row r="1424" ht="12.75">
      <c r="A1424" s="14"/>
    </row>
    <row r="1425" ht="12.75">
      <c r="A1425" s="14"/>
    </row>
    <row r="1426" ht="12.75">
      <c r="A1426" s="14"/>
    </row>
    <row r="1427" ht="12.75">
      <c r="A1427" s="14"/>
    </row>
    <row r="1428" ht="12.75">
      <c r="A1428" s="14"/>
    </row>
    <row r="1429" ht="12.75">
      <c r="A1429" s="14"/>
    </row>
    <row r="1430" ht="12.75">
      <c r="A1430" s="14"/>
    </row>
    <row r="1431" ht="12.75">
      <c r="A1431" s="14"/>
    </row>
    <row r="1432" ht="12.75">
      <c r="A1432" s="14"/>
    </row>
    <row r="1433" ht="12.75">
      <c r="A1433" s="14"/>
    </row>
    <row r="1434" ht="12.75">
      <c r="A1434" s="14"/>
    </row>
    <row r="1435" ht="12.75">
      <c r="A1435" s="14"/>
    </row>
    <row r="1436" ht="12.75">
      <c r="A1436" s="14"/>
    </row>
    <row r="1437" ht="12.75">
      <c r="A1437" s="14"/>
    </row>
    <row r="1438" ht="12.75">
      <c r="A1438" s="14"/>
    </row>
    <row r="1439" ht="12.75">
      <c r="A1439" s="14"/>
    </row>
    <row r="1440" ht="12.75">
      <c r="A1440" s="14"/>
    </row>
    <row r="1441" ht="12.75">
      <c r="A1441" s="14"/>
    </row>
    <row r="1442" ht="12.75">
      <c r="A1442" s="14"/>
    </row>
    <row r="1443" ht="12.75">
      <c r="A1443" s="14"/>
    </row>
    <row r="1444" ht="12.75">
      <c r="A1444" s="14"/>
    </row>
    <row r="1445" ht="12.75">
      <c r="A1445" s="14"/>
    </row>
    <row r="1446" ht="12.75">
      <c r="A1446" s="14"/>
    </row>
    <row r="1447" ht="12.75">
      <c r="A1447" s="14"/>
    </row>
    <row r="1448" ht="12.75">
      <c r="A1448" s="14"/>
    </row>
    <row r="1449" ht="12.75">
      <c r="A1449" s="14"/>
    </row>
    <row r="1450" ht="12.75">
      <c r="A1450" s="14"/>
    </row>
    <row r="1451" ht="12.75">
      <c r="A1451" s="14"/>
    </row>
    <row r="1452" ht="12.75">
      <c r="A1452" s="14"/>
    </row>
    <row r="1453" ht="12.75">
      <c r="A1453" s="14"/>
    </row>
    <row r="1454" ht="12.75">
      <c r="A1454" s="14"/>
    </row>
    <row r="1455" ht="12.75">
      <c r="A1455" s="14"/>
    </row>
    <row r="1456" ht="12.75">
      <c r="A1456" s="14"/>
    </row>
    <row r="1457" ht="12.75">
      <c r="A1457" s="14"/>
    </row>
    <row r="1458" ht="12.75">
      <c r="A1458" s="14"/>
    </row>
    <row r="1459" ht="12.75">
      <c r="A1459" s="14"/>
    </row>
    <row r="1460" ht="12.75">
      <c r="A1460" s="14"/>
    </row>
    <row r="1461" ht="12.75">
      <c r="A1461" s="14"/>
    </row>
    <row r="1462" ht="12.75">
      <c r="A1462" s="14"/>
    </row>
    <row r="1463" ht="12.75">
      <c r="A1463" s="14"/>
    </row>
    <row r="1464" ht="12.75">
      <c r="A1464" s="14"/>
    </row>
    <row r="1465" ht="12.75">
      <c r="A1465" s="14"/>
    </row>
  </sheetData>
  <sheetProtection/>
  <mergeCells count="13">
    <mergeCell ref="H11:J11"/>
    <mergeCell ref="B13:G13"/>
    <mergeCell ref="B12:M12"/>
    <mergeCell ref="B726:G726"/>
    <mergeCell ref="F1:M1"/>
    <mergeCell ref="F2:M2"/>
    <mergeCell ref="F3:M3"/>
    <mergeCell ref="F7:M7"/>
    <mergeCell ref="G4:M4"/>
    <mergeCell ref="F5:M5"/>
    <mergeCell ref="E9:M9"/>
    <mergeCell ref="D10:M10"/>
    <mergeCell ref="I8:M8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2020-11-11T09:47:24Z</cp:lastPrinted>
  <dcterms:created xsi:type="dcterms:W3CDTF">2008-09-23T08:43:48Z</dcterms:created>
  <dcterms:modified xsi:type="dcterms:W3CDTF">2021-10-04T02:35:40Z</dcterms:modified>
  <cp:category/>
  <cp:version/>
  <cp:contentType/>
  <cp:contentStatus/>
</cp:coreProperties>
</file>