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/>
  </bookViews>
  <sheets>
    <sheet name="2021" sheetId="4" r:id="rId1"/>
    <sheet name="2022-2023" sheetId="3" state="hidden" r:id="rId2"/>
  </sheets>
  <definedNames>
    <definedName name="_xlnm.Print_Area" localSheetId="0">'2021'!$A$1:$G$25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E21" i="4"/>
  <c r="E24" i="4" l="1"/>
  <c r="E23" i="4"/>
  <c r="F18" i="4"/>
  <c r="E12" i="4"/>
  <c r="D12" i="4" s="1"/>
  <c r="E22" i="4"/>
  <c r="D22" i="4" s="1"/>
  <c r="K13" i="3"/>
  <c r="K14" i="3" s="1"/>
  <c r="J13" i="3"/>
  <c r="H13" i="3" s="1"/>
  <c r="E12" i="3"/>
  <c r="E14" i="3"/>
  <c r="I14" i="3"/>
  <c r="G14" i="3"/>
  <c r="F14" i="3"/>
  <c r="H12" i="3"/>
  <c r="D11" i="3"/>
  <c r="H10" i="3"/>
  <c r="D10" i="3"/>
  <c r="E10" i="4"/>
  <c r="D11" i="4"/>
  <c r="E18" i="4"/>
  <c r="E19" i="4"/>
  <c r="D12" i="3" l="1"/>
  <c r="J14" i="3"/>
  <c r="H14" i="3" s="1"/>
  <c r="D14" i="3"/>
  <c r="F25" i="4"/>
  <c r="E20" i="4"/>
  <c r="D16" i="4"/>
  <c r="G25" i="4"/>
  <c r="D10" i="4"/>
  <c r="D14" i="4"/>
  <c r="D13" i="4"/>
  <c r="D19" i="4"/>
  <c r="D18" i="4" l="1"/>
  <c r="E25" i="4"/>
  <c r="D25" i="4" s="1"/>
  <c r="D24" i="4" l="1"/>
  <c r="D23" i="4" l="1"/>
  <c r="D17" i="4"/>
  <c r="D21" i="4" l="1"/>
  <c r="D20" i="4" l="1"/>
</calcChain>
</file>

<file path=xl/sharedStrings.xml><?xml version="1.0" encoding="utf-8"?>
<sst xmlns="http://schemas.openxmlformats.org/spreadsheetml/2006/main" count="88" uniqueCount="42">
  <si>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</si>
  <si>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</si>
  <si>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</si>
  <si>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</si>
  <si>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</si>
  <si>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</si>
  <si>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</si>
  <si>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</si>
  <si>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</si>
  <si>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</si>
  <si>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</si>
  <si>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</si>
  <si>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</si>
  <si>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</si>
  <si>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2021 год </t>
  </si>
  <si>
    <t>03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</si>
  <si>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2021 год</t>
  </si>
  <si>
    <t>Строительство и реконструкция объектов дополнительного образования (мероприятия по модернизации муниципальных детских школ искусств по видам искусств с. Усть-Кокса  ПСД)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</si>
  <si>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</si>
  <si>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08</t>
  </si>
  <si>
    <t>01</t>
  </si>
  <si>
    <r>
      <t xml:space="preserve">Строительство и реконструкция культурно-досуговых учреждений, Строительство ДК </t>
    </r>
    <r>
      <rPr>
        <b/>
        <sz val="10"/>
        <rFont val="Times New Roman"/>
        <family val="1"/>
        <charset val="204"/>
      </rPr>
      <t>в с. Огневка</t>
    </r>
    <r>
      <rPr>
        <sz val="10"/>
        <rFont val="Times New Roman"/>
        <family val="1"/>
        <charset val="204"/>
      </rPr>
      <t xml:space="preserve"> (разработка ПСД , проведение экспертизы и техприсоединение )</t>
    </r>
  </si>
  <si>
    <r>
      <t xml:space="preserve">Строительство и реконструкция культурно-досуговых учреждений, Строительство ДК в </t>
    </r>
    <r>
      <rPr>
        <b/>
        <sz val="10"/>
        <rFont val="Times New Roman"/>
        <family val="1"/>
        <charset val="204"/>
      </rPr>
      <t>с. Карагай</t>
    </r>
    <r>
      <rPr>
        <sz val="10"/>
        <rFont val="Times New Roman"/>
        <family val="1"/>
        <charset val="204"/>
      </rPr>
      <t xml:space="preserve"> (разработка ПСД ,проведение экспертизы и техприсоединение )</t>
    </r>
  </si>
  <si>
    <t>Строительство   МБОУ "Усть-Коксинская СОШ" (ПСД и авторский надзор за строительством школы)</t>
  </si>
  <si>
    <t xml:space="preserve"> Строительство  водопровода  микрорайон "Кедровый" с. Замульта ( ПСД)</t>
  </si>
  <si>
    <t xml:space="preserve"> Строительство  водопровода  микрорайон "Новостройки" с. Мульта ( ПСД)</t>
  </si>
  <si>
    <t xml:space="preserve"> Приобретение муниципального имущества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</si>
  <si>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</si>
  <si>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>Строительство   МБОУ " Тюнгурская ООШ" на 80 мест с.Тюнгур (ПСД )</t>
  </si>
  <si>
    <t>Строительство и реконструкция объектов дополнительного образования "Реконструкция ДШИ Усть-Кокса  (изыскательские работы )</t>
  </si>
  <si>
    <t>Строительство и реконструкция объектов коммунальной инфраструктуры, разработка ПСД водопровода с.Курунда</t>
  </si>
  <si>
    <t xml:space="preserve">                                                                                                                  Приложение  20                                                                         к  решению «О бюджете муниципального образования «Усть-Коксинский район"  РА  на 2021 год     и плановый период 2022 и 2023 годов»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</si>
  <si>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2022-2023 годов</t>
  </si>
  <si>
    <t xml:space="preserve"> на 2022 год 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</si>
  <si>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</si>
  <si>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</si>
  <si>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</si>
  <si>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Обеспечения комплексного развития сельских территорий ( Строительство детского сада на 60 мест в с. Талда Усть-Коксинского района)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</si>
  <si>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(ПИР)</t>
  </si>
  <si>
    <t>Приложение   14           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</si>
  <si>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</si>
  <si>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 xml:space="preserve">                                                                                                                Приложение 19                                               к  решению «О бюджете муниципального образования «Усть-Коксинский район"  РА  на 2021 год     и плановый период 2022 и 2023 годов» (в редакции Решения Совета депутатов № 40-1 от 29.12.2021)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</si>
</sst>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42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0" borderId="0" xfId="1" applyFont="1" applyBorder="1" applyAlignment="1">
      <alignment vertical="center" wrapText="1"/>
    </xf>
    <xf numFmtId="4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/>
    <xf numFmtId="164" fontId="6" fillId="0" borderId="3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6" fillId="0" borderId="2" xfId="1" applyFont="1" applyBorder="1" applyAlignment="1">
      <alignment vertical="center" wrapText="1"/>
    </xf>
    <xf numFmtId="164" fontId="6" fillId="2" borderId="2" xfId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SheetLayoutView="100" workbookViewId="0">
      <selection activeCell="A3" sqref="A3:G4"/>
    </sheetView>
  </sheetViews>
  <sheetFormatPr defaultRowHeight="50.45" customHeight="1" x14ac:dyDescent="0.25"/>
  <cols>
    <col min="1" max="1" width="59.42578125" customWidth="1"/>
    <col min="2" max="2" width="8.42578125" customWidth="1"/>
    <col min="3" max="3" width="7.7109375" customWidth="1"/>
    <col min="4" max="4" width="15.7109375" customWidth="1"/>
    <col min="5" max="5" width="16.140625" customWidth="1"/>
    <col min="6" max="6" width="16.28515625" customWidth="1"/>
    <col min="7" max="7" width="16.140625" customWidth="1"/>
    <col min="8" max="8" width="9.85546875" customWidth="1"/>
    <col min="9" max="9" width="9.42578125" customWidth="1"/>
    <col min="12" max="12" width="14.28515625" bestFit="1" customWidth="1"/>
  </cols>
  <sheetData>
    <row r="1" spans="1:8" ht="55.5" customHeight="1" x14ac:dyDescent="0.25">
      <c r="D1" s="38"/>
      <c r="E1" s="38"/>
      <c r="F1" s="38"/>
      <c r="G1" s="38"/>
    </row>
    <row r="2" spans="1:8" ht="54.75" customHeight="1" x14ac:dyDescent="0.25">
      <c r="D2" s="40" t="s">
        <v>41</v>
      </c>
      <c r="E2" s="40"/>
      <c r="F2" s="40"/>
      <c r="G2" s="40"/>
    </row>
    <row r="3" spans="1:8" ht="33.75" customHeight="1" x14ac:dyDescent="0.25">
      <c r="A3" s="41" t="s">
        <v>16</v>
      </c>
      <c r="B3" s="41"/>
      <c r="C3" s="41"/>
      <c r="D3" s="41"/>
      <c r="E3" s="41"/>
      <c r="F3" s="41"/>
      <c r="G3" s="41"/>
    </row>
    <row r="4" spans="1:8" ht="14.25" hidden="1" customHeight="1" x14ac:dyDescent="0.25">
      <c r="A4" s="41"/>
      <c r="B4" s="41"/>
      <c r="C4" s="41"/>
      <c r="D4" s="41"/>
      <c r="E4" s="41"/>
      <c r="F4" s="41"/>
      <c r="G4" s="41"/>
    </row>
    <row r="5" spans="1:8" ht="18" hidden="1" customHeight="1" x14ac:dyDescent="0.25">
      <c r="A5" s="1"/>
      <c r="B5" s="1"/>
      <c r="C5" s="1"/>
    </row>
    <row r="6" spans="1:8" ht="12" customHeight="1" x14ac:dyDescent="0.25">
      <c r="A6" s="1"/>
      <c r="B6" s="1"/>
      <c r="C6" s="1"/>
      <c r="G6" s="2" t="s">
        <v>8</v>
      </c>
    </row>
    <row r="7" spans="1:8" ht="15" customHeight="1" x14ac:dyDescent="0.25">
      <c r="A7" s="39" t="s">
        <v>0</v>
      </c>
      <c r="B7" s="39" t="s">
        <v>1</v>
      </c>
      <c r="C7" s="39"/>
      <c r="D7" s="39" t="s">
        <v>14</v>
      </c>
      <c r="E7" s="39"/>
      <c r="F7" s="39"/>
      <c r="G7" s="39"/>
      <c r="H7" s="3"/>
    </row>
    <row r="8" spans="1:8" ht="12" customHeight="1" x14ac:dyDescent="0.25">
      <c r="A8" s="39"/>
      <c r="B8" s="39"/>
      <c r="C8" s="39"/>
      <c r="D8" s="39" t="s">
        <v>2</v>
      </c>
      <c r="E8" s="39" t="s">
        <v>3</v>
      </c>
      <c r="F8" s="39"/>
      <c r="G8" s="39"/>
      <c r="H8" s="3"/>
    </row>
    <row r="9" spans="1:8" ht="38.450000000000003" customHeight="1" x14ac:dyDescent="0.25">
      <c r="A9" s="39"/>
      <c r="B9" s="7" t="s">
        <v>4</v>
      </c>
      <c r="C9" s="7" t="s">
        <v>5</v>
      </c>
      <c r="D9" s="39"/>
      <c r="E9" s="7" t="s">
        <v>6</v>
      </c>
      <c r="F9" s="7" t="s">
        <v>10</v>
      </c>
      <c r="G9" s="7" t="s">
        <v>9</v>
      </c>
      <c r="H9" s="4"/>
    </row>
    <row r="10" spans="1:8" ht="18" customHeight="1" x14ac:dyDescent="0.25">
      <c r="A10" s="13" t="s">
        <v>26</v>
      </c>
      <c r="B10" s="9" t="s">
        <v>20</v>
      </c>
      <c r="C10" s="9">
        <v>13</v>
      </c>
      <c r="D10" s="28">
        <f>E10+F10+G10</f>
        <v>353700</v>
      </c>
      <c r="E10" s="29">
        <f>353700</f>
        <v>353700</v>
      </c>
      <c r="F10" s="29"/>
      <c r="G10" s="16"/>
      <c r="H10" s="4"/>
    </row>
    <row r="11" spans="1:8" ht="18" customHeight="1" x14ac:dyDescent="0.25">
      <c r="A11" s="13" t="s">
        <v>26</v>
      </c>
      <c r="B11" s="15" t="s">
        <v>13</v>
      </c>
      <c r="C11" s="15" t="s">
        <v>20</v>
      </c>
      <c r="D11" s="28">
        <f>E11+F11+G11</f>
        <v>1134000</v>
      </c>
      <c r="E11" s="29">
        <v>1000</v>
      </c>
      <c r="F11" s="29">
        <v>1133000</v>
      </c>
      <c r="G11" s="16"/>
      <c r="H11" s="4"/>
    </row>
    <row r="12" spans="1:8" ht="28.5" customHeight="1" x14ac:dyDescent="0.25">
      <c r="A12" s="13" t="s">
        <v>30</v>
      </c>
      <c r="B12" s="18" t="s">
        <v>13</v>
      </c>
      <c r="C12" s="18" t="s">
        <v>12</v>
      </c>
      <c r="D12" s="28">
        <f>E12+F12+G12</f>
        <v>5126165</v>
      </c>
      <c r="E12" s="30">
        <f>226165-100000</f>
        <v>126165</v>
      </c>
      <c r="F12" s="29">
        <v>5000000</v>
      </c>
      <c r="G12" s="16"/>
      <c r="H12" s="4"/>
    </row>
    <row r="13" spans="1:8" ht="27" customHeight="1" x14ac:dyDescent="0.25">
      <c r="A13" s="13" t="s">
        <v>24</v>
      </c>
      <c r="B13" s="9" t="s">
        <v>13</v>
      </c>
      <c r="C13" s="9" t="s">
        <v>12</v>
      </c>
      <c r="D13" s="28">
        <f>E13+F13+G13</f>
        <v>185000</v>
      </c>
      <c r="E13" s="30">
        <v>185000</v>
      </c>
      <c r="F13" s="29"/>
      <c r="G13" s="16"/>
      <c r="H13" s="4"/>
    </row>
    <row r="14" spans="1:8" ht="26.45" customHeight="1" x14ac:dyDescent="0.25">
      <c r="A14" s="13" t="s">
        <v>25</v>
      </c>
      <c r="B14" s="9" t="s">
        <v>13</v>
      </c>
      <c r="C14" s="9" t="s">
        <v>12</v>
      </c>
      <c r="D14" s="28">
        <f t="shared" ref="D14" si="0">E14+F14+G14</f>
        <v>185000</v>
      </c>
      <c r="E14" s="30">
        <v>185000</v>
      </c>
      <c r="F14" s="29"/>
      <c r="G14" s="16"/>
      <c r="H14" s="4"/>
    </row>
    <row r="15" spans="1:8" ht="58.15" customHeight="1" x14ac:dyDescent="0.25">
      <c r="A15" s="32" t="s">
        <v>40</v>
      </c>
      <c r="B15" s="33" t="s">
        <v>13</v>
      </c>
      <c r="C15" s="33" t="s">
        <v>12</v>
      </c>
      <c r="D15" s="28">
        <f t="shared" ref="D15:D20" si="1">E15+F15+G15</f>
        <v>26000</v>
      </c>
      <c r="E15" s="30">
        <v>26000</v>
      </c>
      <c r="F15" s="29"/>
      <c r="G15" s="16"/>
      <c r="H15" s="4"/>
    </row>
    <row r="16" spans="1:8" ht="54.75" customHeight="1" x14ac:dyDescent="0.25">
      <c r="A16" s="14" t="s">
        <v>27</v>
      </c>
      <c r="B16" s="9" t="s">
        <v>13</v>
      </c>
      <c r="C16" s="9" t="s">
        <v>12</v>
      </c>
      <c r="D16" s="28">
        <f t="shared" si="1"/>
        <v>19200404.039999999</v>
      </c>
      <c r="E16" s="30"/>
      <c r="F16" s="30">
        <v>192004.04</v>
      </c>
      <c r="G16" s="16">
        <v>19008400</v>
      </c>
      <c r="H16" s="4"/>
    </row>
    <row r="17" spans="1:9" ht="25.5" customHeight="1" x14ac:dyDescent="0.25">
      <c r="A17" s="34" t="s">
        <v>18</v>
      </c>
      <c r="B17" s="36" t="s">
        <v>11</v>
      </c>
      <c r="C17" s="36" t="s">
        <v>12</v>
      </c>
      <c r="D17" s="28">
        <f t="shared" si="1"/>
        <v>90282736.25</v>
      </c>
      <c r="E17" s="30">
        <v>902837.16</v>
      </c>
      <c r="F17" s="30">
        <v>893799.09</v>
      </c>
      <c r="G17" s="16">
        <v>88486100</v>
      </c>
      <c r="H17" s="4"/>
    </row>
    <row r="18" spans="1:9" ht="24.75" customHeight="1" x14ac:dyDescent="0.25">
      <c r="A18" s="35"/>
      <c r="B18" s="37"/>
      <c r="C18" s="37"/>
      <c r="D18" s="28">
        <f t="shared" si="1"/>
        <v>146631336.44999999</v>
      </c>
      <c r="E18" s="30">
        <f>2.5+515513.79+1246897.08</f>
        <v>1762413.37</v>
      </c>
      <c r="F18" s="30">
        <f>247.15+25260175.93+149218500-29610000</f>
        <v>144868923.07999998</v>
      </c>
      <c r="G18" s="16"/>
      <c r="H18" s="4"/>
    </row>
    <row r="19" spans="1:9" ht="27" customHeight="1" x14ac:dyDescent="0.25">
      <c r="A19" s="8" t="s">
        <v>23</v>
      </c>
      <c r="B19" s="9" t="s">
        <v>11</v>
      </c>
      <c r="C19" s="9" t="s">
        <v>12</v>
      </c>
      <c r="D19" s="28">
        <f t="shared" si="1"/>
        <v>3113249.65</v>
      </c>
      <c r="E19" s="16">
        <f>520871.38+128000+879128.62+1220000+238783.69-237195+20000+98660.96+270188-25188</f>
        <v>3113249.65</v>
      </c>
      <c r="F19" s="30"/>
      <c r="G19" s="16"/>
      <c r="H19" s="4"/>
    </row>
    <row r="20" spans="1:9" ht="22.5" customHeight="1" x14ac:dyDescent="0.25">
      <c r="A20" s="8" t="s">
        <v>28</v>
      </c>
      <c r="B20" s="9" t="s">
        <v>11</v>
      </c>
      <c r="C20" s="9" t="s">
        <v>12</v>
      </c>
      <c r="D20" s="31">
        <f t="shared" si="1"/>
        <v>89240</v>
      </c>
      <c r="E20" s="16">
        <f>80000+9240</f>
        <v>89240</v>
      </c>
      <c r="F20" s="16"/>
      <c r="G20" s="16"/>
      <c r="H20" s="4"/>
    </row>
    <row r="21" spans="1:9" ht="39.75" hidden="1" customHeight="1" x14ac:dyDescent="0.25">
      <c r="A21" s="8" t="s">
        <v>17</v>
      </c>
      <c r="B21" s="9" t="s">
        <v>11</v>
      </c>
      <c r="C21" s="9" t="s">
        <v>15</v>
      </c>
      <c r="D21" s="31">
        <f t="shared" ref="D21:D23" si="2">E21+F21+G21</f>
        <v>0</v>
      </c>
      <c r="E21" s="16">
        <f>1000000-1000000</f>
        <v>0</v>
      </c>
      <c r="F21" s="16"/>
      <c r="G21" s="16"/>
      <c r="H21" s="4"/>
      <c r="I21" s="12"/>
    </row>
    <row r="22" spans="1:9" ht="41.25" hidden="1" customHeight="1" x14ac:dyDescent="0.25">
      <c r="A22" s="10" t="s">
        <v>29</v>
      </c>
      <c r="B22" s="15" t="s">
        <v>11</v>
      </c>
      <c r="C22" s="15" t="s">
        <v>15</v>
      </c>
      <c r="D22" s="31">
        <f>E22+F22+G22</f>
        <v>0</v>
      </c>
      <c r="E22" s="16">
        <f>420000-420000</f>
        <v>0</v>
      </c>
      <c r="F22" s="16"/>
      <c r="G22" s="16"/>
      <c r="H22" s="4"/>
      <c r="I22" s="12"/>
    </row>
    <row r="23" spans="1:9" ht="40.9" customHeight="1" x14ac:dyDescent="0.25">
      <c r="A23" s="10" t="s">
        <v>21</v>
      </c>
      <c r="B23" s="9" t="s">
        <v>19</v>
      </c>
      <c r="C23" s="9" t="s">
        <v>20</v>
      </c>
      <c r="D23" s="31">
        <f t="shared" si="2"/>
        <v>1073968</v>
      </c>
      <c r="E23" s="16">
        <f>49968+430000+594000</f>
        <v>1073968</v>
      </c>
      <c r="F23" s="16"/>
      <c r="G23" s="16"/>
      <c r="H23" s="4"/>
    </row>
    <row r="24" spans="1:9" ht="42" customHeight="1" x14ac:dyDescent="0.25">
      <c r="A24" s="11" t="s">
        <v>22</v>
      </c>
      <c r="B24" s="9" t="s">
        <v>19</v>
      </c>
      <c r="C24" s="9" t="s">
        <v>20</v>
      </c>
      <c r="D24" s="31">
        <f t="shared" ref="D24" si="3">E24+F24+G24</f>
        <v>1003790</v>
      </c>
      <c r="E24" s="16">
        <f>9790+400000+594000</f>
        <v>1003790</v>
      </c>
      <c r="F24" s="16"/>
      <c r="G24" s="16"/>
      <c r="H24" s="4"/>
    </row>
    <row r="25" spans="1:9" ht="15" customHeight="1" x14ac:dyDescent="0.25">
      <c r="A25" s="7" t="s">
        <v>7</v>
      </c>
      <c r="B25" s="7"/>
      <c r="C25" s="7"/>
      <c r="D25" s="27">
        <f>E25+F25+G25</f>
        <v>268404589.38999999</v>
      </c>
      <c r="E25" s="17">
        <f>SUM(E10:E24)</f>
        <v>8822363.1799999997</v>
      </c>
      <c r="F25" s="17">
        <f t="shared" ref="F25:G25" si="4">SUM(F10:F24)</f>
        <v>152087726.20999998</v>
      </c>
      <c r="G25" s="17">
        <f t="shared" si="4"/>
        <v>107494500</v>
      </c>
      <c r="I25" s="5"/>
    </row>
    <row r="26" spans="1:9" ht="50.45" customHeight="1" x14ac:dyDescent="0.25">
      <c r="D26" s="6"/>
    </row>
  </sheetData>
  <mergeCells count="11">
    <mergeCell ref="A17:A18"/>
    <mergeCell ref="B17:B18"/>
    <mergeCell ref="C17:C18"/>
    <mergeCell ref="D1:G1"/>
    <mergeCell ref="A7:A9"/>
    <mergeCell ref="B7:C8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topLeftCell="A9" zoomScaleSheetLayoutView="100" workbookViewId="0">
      <selection activeCell="F13" sqref="F13"/>
    </sheetView>
  </sheetViews>
  <sheetFormatPr defaultRowHeight="50.45" customHeight="1" x14ac:dyDescent="0.25"/>
  <cols>
    <col min="1" max="1" width="32.85546875" customWidth="1"/>
    <col min="2" max="2" width="6.28515625" customWidth="1"/>
    <col min="3" max="3" width="6.140625" customWidth="1"/>
    <col min="4" max="4" width="15.28515625" customWidth="1"/>
    <col min="5" max="5" width="15" customWidth="1"/>
    <col min="6" max="6" width="14.28515625" customWidth="1"/>
    <col min="7" max="7" width="16.7109375" customWidth="1"/>
    <col min="8" max="8" width="13.28515625" customWidth="1"/>
    <col min="9" max="9" width="14.7109375" customWidth="1"/>
    <col min="10" max="10" width="12.85546875" customWidth="1"/>
    <col min="11" max="11" width="13.42578125" customWidth="1"/>
    <col min="12" max="12" width="14.28515625" bestFit="1" customWidth="1"/>
  </cols>
  <sheetData>
    <row r="1" spans="1:11" ht="50.45" customHeight="1" x14ac:dyDescent="0.25">
      <c r="H1" s="38" t="s">
        <v>39</v>
      </c>
      <c r="I1" s="38"/>
      <c r="J1" s="38"/>
      <c r="K1" s="38"/>
    </row>
    <row r="2" spans="1:11" ht="64.150000000000006" customHeight="1" x14ac:dyDescent="0.25">
      <c r="D2" s="40"/>
      <c r="E2" s="40"/>
      <c r="F2" s="40"/>
      <c r="G2" s="40"/>
      <c r="H2" s="38" t="s">
        <v>31</v>
      </c>
      <c r="I2" s="38"/>
      <c r="J2" s="38"/>
      <c r="K2" s="38"/>
    </row>
    <row r="3" spans="1:11" ht="31.9" customHeight="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" hidden="1" customHeight="1" x14ac:dyDescent="0.25">
      <c r="A5" s="1"/>
      <c r="B5" s="1"/>
      <c r="C5" s="1"/>
    </row>
    <row r="6" spans="1:11" ht="16.899999999999999" customHeight="1" x14ac:dyDescent="0.25">
      <c r="A6" s="1"/>
      <c r="B6" s="1"/>
      <c r="C6" s="1"/>
      <c r="G6" s="2"/>
      <c r="K6" s="21" t="s">
        <v>8</v>
      </c>
    </row>
    <row r="7" spans="1:11" ht="17.45" customHeight="1" x14ac:dyDescent="0.25">
      <c r="A7" s="39" t="s">
        <v>0</v>
      </c>
      <c r="B7" s="39" t="s">
        <v>1</v>
      </c>
      <c r="C7" s="39"/>
      <c r="D7" s="39" t="s">
        <v>33</v>
      </c>
      <c r="E7" s="39"/>
      <c r="F7" s="39"/>
      <c r="G7" s="39"/>
      <c r="H7" s="39" t="s">
        <v>34</v>
      </c>
      <c r="I7" s="39"/>
      <c r="J7" s="39"/>
      <c r="K7" s="39"/>
    </row>
    <row r="8" spans="1:11" ht="14.45" customHeight="1" x14ac:dyDescent="0.25">
      <c r="A8" s="39"/>
      <c r="B8" s="39"/>
      <c r="C8" s="39"/>
      <c r="D8" s="39" t="s">
        <v>2</v>
      </c>
      <c r="E8" s="39" t="s">
        <v>3</v>
      </c>
      <c r="F8" s="39"/>
      <c r="G8" s="39"/>
      <c r="H8" s="39" t="s">
        <v>2</v>
      </c>
      <c r="I8" s="39" t="s">
        <v>3</v>
      </c>
      <c r="J8" s="39"/>
      <c r="K8" s="39"/>
    </row>
    <row r="9" spans="1:11" ht="42.6" customHeight="1" x14ac:dyDescent="0.25">
      <c r="A9" s="39"/>
      <c r="B9" s="20" t="s">
        <v>4</v>
      </c>
      <c r="C9" s="20" t="s">
        <v>5</v>
      </c>
      <c r="D9" s="39"/>
      <c r="E9" s="20" t="s">
        <v>6</v>
      </c>
      <c r="F9" s="20" t="s">
        <v>10</v>
      </c>
      <c r="G9" s="20" t="s">
        <v>9</v>
      </c>
      <c r="H9" s="39"/>
      <c r="I9" s="20" t="s">
        <v>6</v>
      </c>
      <c r="J9" s="20" t="s">
        <v>10</v>
      </c>
      <c r="K9" s="20" t="s">
        <v>9</v>
      </c>
    </row>
    <row r="10" spans="1:11" ht="79.900000000000006" hidden="1" customHeight="1" x14ac:dyDescent="0.25">
      <c r="A10" s="10" t="s">
        <v>35</v>
      </c>
      <c r="B10" s="19" t="s">
        <v>13</v>
      </c>
      <c r="C10" s="19" t="s">
        <v>12</v>
      </c>
      <c r="D10" s="22">
        <f t="shared" ref="D10:D11" si="0">E10+F10+G10</f>
        <v>0</v>
      </c>
      <c r="E10" s="23"/>
      <c r="F10" s="24"/>
      <c r="G10" s="24"/>
      <c r="H10" s="22">
        <f>I10+J10+K10</f>
        <v>0</v>
      </c>
      <c r="I10" s="25"/>
      <c r="J10" s="24"/>
      <c r="K10" s="24"/>
    </row>
    <row r="11" spans="1:11" ht="80.45" hidden="1" customHeight="1" x14ac:dyDescent="0.25">
      <c r="A11" s="10" t="s">
        <v>36</v>
      </c>
      <c r="B11" s="19" t="s">
        <v>13</v>
      </c>
      <c r="C11" s="19" t="s">
        <v>12</v>
      </c>
      <c r="D11" s="22">
        <f t="shared" si="0"/>
        <v>0</v>
      </c>
      <c r="E11" s="23"/>
      <c r="F11" s="24"/>
      <c r="G11" s="24"/>
      <c r="H11" s="22"/>
      <c r="I11" s="25"/>
      <c r="J11" s="24"/>
      <c r="K11" s="24"/>
    </row>
    <row r="12" spans="1:11" ht="63.6" customHeight="1" x14ac:dyDescent="0.25">
      <c r="A12" s="8" t="s">
        <v>37</v>
      </c>
      <c r="B12" s="19" t="s">
        <v>11</v>
      </c>
      <c r="C12" s="19" t="s">
        <v>20</v>
      </c>
      <c r="D12" s="22">
        <f>E12+F12+G12</f>
        <v>118658700</v>
      </c>
      <c r="E12" s="25">
        <f>1186587</f>
        <v>1186587</v>
      </c>
      <c r="F12" s="24">
        <v>1174721.1299999999</v>
      </c>
      <c r="G12" s="24">
        <v>116297391.87</v>
      </c>
      <c r="H12" s="22">
        <f>I12+J12+K12</f>
        <v>0</v>
      </c>
      <c r="I12" s="25"/>
      <c r="J12" s="24"/>
      <c r="K12" s="24"/>
    </row>
    <row r="13" spans="1:11" ht="91.15" customHeight="1" x14ac:dyDescent="0.25">
      <c r="A13" s="10" t="s">
        <v>38</v>
      </c>
      <c r="B13" s="19" t="s">
        <v>11</v>
      </c>
      <c r="C13" s="19" t="s">
        <v>12</v>
      </c>
      <c r="D13" s="22"/>
      <c r="E13" s="25"/>
      <c r="F13" s="24"/>
      <c r="G13" s="24"/>
      <c r="H13" s="22">
        <f>I13+J13+K13</f>
        <v>7000000</v>
      </c>
      <c r="I13" s="23"/>
      <c r="J13" s="24">
        <f>37000+33000</f>
        <v>70000</v>
      </c>
      <c r="K13" s="24">
        <f>3663000+3267000</f>
        <v>6930000</v>
      </c>
    </row>
    <row r="14" spans="1:11" ht="31.5" customHeight="1" x14ac:dyDescent="0.25">
      <c r="A14" s="20" t="s">
        <v>7</v>
      </c>
      <c r="B14" s="20"/>
      <c r="C14" s="20"/>
      <c r="D14" s="22">
        <f>E14+F14+G14</f>
        <v>118658700</v>
      </c>
      <c r="E14" s="26">
        <f>SUM(E10:E13)</f>
        <v>1186587</v>
      </c>
      <c r="F14" s="26">
        <f t="shared" ref="F14:G14" si="1">SUM(F10:F13)</f>
        <v>1174721.1299999999</v>
      </c>
      <c r="G14" s="26">
        <f t="shared" si="1"/>
        <v>116297391.87</v>
      </c>
      <c r="H14" s="22">
        <f>I14+J14+K14</f>
        <v>7000000</v>
      </c>
      <c r="I14" s="26">
        <f t="shared" ref="I14" si="2">SUM(I10:I13)</f>
        <v>0</v>
      </c>
      <c r="J14" s="26">
        <f t="shared" ref="J14:K14" si="3">SUM(J10:J13)</f>
        <v>70000</v>
      </c>
      <c r="K14" s="26">
        <f t="shared" si="3"/>
        <v>6930000</v>
      </c>
    </row>
  </sheetData>
  <mergeCells count="12">
    <mergeCell ref="I8:K8"/>
    <mergeCell ref="H1:K1"/>
    <mergeCell ref="D2:G2"/>
    <mergeCell ref="H2:K2"/>
    <mergeCell ref="A3:K4"/>
    <mergeCell ref="A7:A9"/>
    <mergeCell ref="B7:C8"/>
    <mergeCell ref="D7:G7"/>
    <mergeCell ref="H7:K7"/>
    <mergeCell ref="D8:D9"/>
    <mergeCell ref="E8:G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2022-2023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2022-01-18T07:28:45Z</dcterms:modified>
</cp:coreProperties>
</file>