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5" windowWidth="9720" windowHeight="6480" activeTab="0"/>
  </bookViews>
  <sheets>
    <sheet name="2022" sheetId="1" r:id="rId1"/>
  </sheets>
  <definedNames>
    <definedName name="_xlnm.Print_Area" localSheetId="0">'2022'!$A$1:$E$184</definedName>
  </definedNames>
  <calcPr fullCalcOnLoad="1"/>
</workbook>
</file>

<file path=xl/sharedStrings.xml><?xml version="1.0" encoding="utf-8"?>
<sst xmlns="http://schemas.openxmlformats.org/spreadsheetml/2006/main" count="363" uniqueCount="325">
  <si>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</si>
  <si>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</si>
  <si>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</si>
  <si>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</si>
  <si>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</si>
  <si>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</si>
  <si>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</si>
  <si>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</si>
  <si>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</si>
  <si>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</si>
  <si>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</si>
  <si>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</si>
  <si>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</si>
  <si>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</si>
  <si>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</si>
  <si>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</si>
  <si>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</si>
  <si>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</si>
  <si>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</si>
  <si>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</si>
  <si>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</si>
  <si>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</si>
  <si>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</si>
  <si>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</si>
  <si>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</si>
  <si>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</si>
  <si>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</si>
  <si>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</si>
  <si>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</si>
  <si>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</si>
  <si>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</si>
  <si>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</si>
  <si>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</si>
  <si>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</si>
  <si>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</si>
  <si>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</si>
  <si>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</si>
  <si>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</si>
  <si>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</si>
  <si>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</si>
  <si>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</si>
  <si>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</si>
  <si>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</si>
  <si>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</si>
  <si>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</si>
  <si>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</si>
  <si>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</si>
  <si>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</si>
  <si>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</si>
  <si>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</si>
  <si>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</si>
  <si>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</si>
  <si>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</si>
  <si>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</si>
  <si>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</si>
  <si>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</si>
  <si>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</si>
  <si>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</si>
  <si>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</si>
  <si>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</si>
  <si>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</si>
  <si>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</si>
  <si>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</si>
  <si>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000 1 17 05050 05 0000 180</t>
  </si>
  <si>
    <t>000 2 00 00000 00 0000 000</t>
  </si>
  <si>
    <t>092 2 02 01999 05 0000151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</si>
  <si>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</si>
  <si>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</si>
  <si>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</si>
  <si>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</si>
  <si>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</si>
  <si>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</si>
  <si>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</si>
  <si>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</si>
  <si>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</si>
  <si>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</si>
  <si>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</si>
  <si>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</si>
  <si>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</si>
  <si>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</si>
  <si>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</si>
  <si>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</si>
  <si>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</si>
  <si>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</si>
  <si>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</si>
  <si>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</si>
  <si>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</si>
  <si>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</si>
  <si>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</si>
  <si>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</si>
  <si>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</si>
  <si>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</si>
  <si>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</si>
  <si>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</si>
  <si>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</si>
  <si>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</si>
  <si>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</si>
  <si>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</si>
  <si>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</si>
  <si>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</si>
  <si>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</si>
  <si>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</si>
  <si>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</si>
  <si>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</si>
  <si>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</si>
  <si>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</si>
  <si>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</si>
  <si>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</si>
  <si>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</si>
  <si>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</si>
  <si>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</si>
  <si>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</si>
  <si>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</si>
  <si>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</si>
  <si>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</si>
  <si>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</si>
  <si>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</si>
  <si>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</si>
  <si>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</si>
  <si>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</si>
  <si>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</si>
  <si>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</si>
  <si>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</si>
  <si>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</si>
  <si>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</si>
  <si>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</si>
  <si>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</si>
  <si>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</si>
  <si>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</si>
  <si>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</si>
  <si>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</si>
  <si>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</si>
  <si>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</si>
  <si>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</si>
  <si>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</si>
  <si>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</si>
  <si>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</si>
  <si>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</si>
  <si>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</si>
  <si>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</si>
  <si>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</si>
  <si>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</si>
  <si>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</si>
  <si>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</si>
  <si>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</si>
  <si>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</si>
  <si>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</si>
  <si>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</si>
  <si>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</si>
  <si>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</si>
  <si>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</si>
  <si>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</si>
  <si>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</si>
  <si>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</si>
  <si>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</si>
  <si>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</si>
  <si>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</si>
  <si>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</si>
  <si>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</si>
  <si>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</si>
  <si>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</si>
  <si>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</si>
  <si>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</si>
  <si>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</si>
  <si>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</si>
  <si>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</si>
  <si>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</si>
  <si>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</si>
  <si>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</si>
  <si>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</si>
  <si>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</si>
  <si>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</si>
  <si>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</si>
  <si>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</si>
  <si>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</si>
  <si>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</si>
  <si>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</si>
  <si>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</si>
  <si>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</si>
  <si>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</si>
  <si>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</si>
  <si>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</si>
  <si>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</si>
  <si>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</si>
  <si>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</si>
  <si>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</si>
  <si>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</si>
  <si>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</si>
  <si>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</si>
  <si>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</si>
  <si>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</si>
  <si>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</si>
  <si>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</si>
  <si>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</si>
  <si>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</si>
  <si>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</si>
  <si>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</si>
  <si>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</si>
  <si>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</si>
  <si>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</si>
  <si>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</si>
  <si>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</si>
  <si>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</si>
  <si>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</si>
  <si>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</si>
  <si>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</si>
  <si>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</si>
  <si>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</si>
  <si>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</si>
  <si>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</si>
  <si>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</si>
  <si>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</si>
  <si>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</si>
  <si>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</si>
  <si>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</si>
  <si>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</si>
  <si>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</si>
  <si>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</si>
  <si>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</si>
  <si>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</si>
  <si>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</si>
  <si>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</si>
  <si>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</si>
  <si>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</si>
  <si>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</si>
  <si>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</si>
  <si>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</si>
  <si>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</si>
  <si>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</si>
  <si>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</si>
  <si>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</si>
  <si>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</si>
  <si>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</si>
  <si>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</si>
  <si>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</si>
  <si>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</si>
  <si>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</si>
  <si>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</si>
  <si>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</si>
  <si>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</si>
  <si>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</si>
  <si>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</si>
  <si>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</si>
  <si>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</si>
  <si>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</si>
  <si>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</si>
  <si>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</si>
  <si>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</si>
  <si>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</si>
  <si>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</si>
  <si>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</si>
  <si>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</si>
  <si>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</si>
  <si>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074 2 02 45303 05 0000 150</t>
  </si>
  <si>
    <t>000 2 02 29999 05 0000 150</t>
  </si>
  <si>
    <t>000 2 02 30024 05 0000 150</t>
  </si>
  <si>
    <t>000 2 02 30000 00 0000 150</t>
  </si>
  <si>
    <t>011 2 02 40014 05 0000 150</t>
  </si>
  <si>
    <t>000 2 02 40000 00 0000 150</t>
  </si>
  <si>
    <t>21-54970-00000-00000</t>
  </si>
  <si>
    <t>21-54670-00000-00000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</si>
  <si>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</si>
  <si>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</si>
  <si>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</si>
  <si>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</si>
  <si>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к Решению о бюджете Муниципального</t>
  </si>
  <si>
    <t>к  решению "О внесении изменений  и дополнений в решение  «О бюджете муниципального образования " Усть-Коксинский район"  РА  на 2021 год  и плановый период 2022 и 2023 годов»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</si>
  <si>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</si>
  <si>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Приложение 2</t>
  </si>
  <si>
    <t>074 2 02 45321 05 0000 150</t>
  </si>
  <si>
    <t>092 2 02 15002 05 0000 151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</si>
  <si>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</si>
  <si>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092 2 02 25255 05 0000 150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</si>
  <si>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</si>
  <si>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 xml:space="preserve"> Субсидия на поддержку отрасли культуры (Государственная поддержка лучших сельских учреждений культуры)
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</si>
  <si>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</si>
  <si>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</si>
  <si>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</si>
  <si>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</si>
  <si>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</si>
  <si>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</si>
  <si>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092 2 02 03027 05 0000 150</t>
  </si>
  <si>
    <t>011 2 02 35135 05 0000 150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</si>
  <si>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</si>
  <si>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</si>
  <si>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21-53040-00000-00000</t>
  </si>
  <si>
    <t>21-55760-0000-03000</t>
  </si>
  <si>
    <t>21-55760-0000-04000</t>
  </si>
  <si>
    <t>Объем поступления доходов в местный бюджет на  2022  год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</si>
  <si>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</si>
  <si>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</si>
  <si>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</si>
  <si>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048 1 12 01042 01 6000 120</t>
  </si>
  <si>
    <t>Плата за размещение твердых коммунальных отходов</t>
  </si>
  <si>
    <t>188 1 16 10123 01 0051 140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</si>
  <si>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</si>
  <si>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</si>
  <si>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</si>
  <si>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</si>
  <si>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 xml:space="preserve"> </t>
  </si>
  <si>
    <t>000 2 02 25519 05 0000 150</t>
  </si>
  <si>
    <t>21-50970-0000-0000</t>
  </si>
  <si>
    <t>20-55190-0000-0000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</si>
  <si>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</si>
  <si>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992 2 02 40014 05 0000 150</t>
  </si>
  <si>
    <t xml:space="preserve">  </t>
  </si>
  <si>
    <t>на 2022 год и на плановый период 2023 и 2024 годов"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</si>
  <si>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</si>
  <si>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</si>
  <si>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000 2 02 40014 05 0000 150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</si>
  <si>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</si>
  <si>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</si>
  <si>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092 2 02 49999 05 0000 150</t>
  </si>
  <si>
    <t>Субсидии на предоставление социальных выплат молодым семьям на приобретение (строительство) жилья</t>
  </si>
  <si>
    <t>000 2 02 00000 00 0000 000</t>
  </si>
  <si>
    <t>000 2 02 10000 00 0000 150</t>
  </si>
  <si>
    <t>000 2 02 15001 05 0000 150</t>
  </si>
  <si>
    <t>000 2 02 20000 00 0000 150</t>
  </si>
  <si>
    <t xml:space="preserve"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</si>
  <si>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Субсидия на поддержку отрасли культуры (Государственная поддержка лучших работников сельских учреждений культуры)
</t>
  </si>
  <si>
    <t>000 2 02 25576 05 0000 150</t>
  </si>
  <si>
    <t>000 2 02 49999 05 0000 150</t>
  </si>
  <si>
    <t>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</si>
  <si>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 xml:space="preserve">                                 Приложение 3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</si>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</sst>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10" borderId="0" xfId="0" applyFont="1" applyFill="1" applyAlignment="1">
      <alignment/>
    </xf>
    <xf numFmtId="0" fontId="7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right"/>
    </xf>
    <xf numFmtId="0" fontId="6" fillId="34" borderId="0" xfId="0" applyFont="1" applyFill="1" applyAlignment="1">
      <alignment horizontal="right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Alignment="1" applyProtection="1">
      <alignment horizontal="left" vertical="center" wrapText="1"/>
      <protection/>
    </xf>
    <xf numFmtId="49" fontId="51" fillId="34" borderId="1" xfId="33" applyFont="1" applyFill="1" applyAlignment="1" applyProtection="1">
      <alignment horizontal="left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0" fontId="52" fillId="34" borderId="11" xfId="0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3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wrapText="1"/>
    </xf>
    <xf numFmtId="0" fontId="50" fillId="34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vertical="center" wrapText="1"/>
    </xf>
    <xf numFmtId="0" fontId="7" fillId="34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view="pageBreakPreview" zoomScaleNormal="85" zoomScaleSheetLayoutView="100" zoomScalePageLayoutView="0" workbookViewId="0" topLeftCell="A174">
      <selection activeCell="E174" sqref="E174"/>
    </sheetView>
  </sheetViews>
  <sheetFormatPr defaultColWidth="8.8515625" defaultRowHeight="36" customHeight="1"/>
  <cols>
    <col min="1" max="1" width="30.8515625" style="10" customWidth="1"/>
    <col min="2" max="2" width="49.140625" style="10" customWidth="1"/>
    <col min="3" max="3" width="19.57421875" style="14" hidden="1" customWidth="1"/>
    <col min="4" max="4" width="17.00390625" style="14" customWidth="1"/>
    <col min="5" max="5" width="24.421875" style="59" customWidth="1"/>
    <col min="6" max="6" width="16.7109375" style="1" hidden="1" customWidth="1"/>
    <col min="7" max="8" width="8.8515625" style="1" hidden="1" customWidth="1"/>
    <col min="9" max="16384" width="8.8515625" style="1" customWidth="1"/>
  </cols>
  <sheetData>
    <row r="1" spans="2:5" ht="18.75" customHeight="1" hidden="1">
      <c r="B1" s="11"/>
      <c r="C1" s="61" t="s">
        <v>268</v>
      </c>
      <c r="D1" s="61"/>
      <c r="E1" s="61"/>
    </row>
    <row r="2" spans="2:5" ht="18.75" customHeight="1" hidden="1">
      <c r="B2" s="11"/>
      <c r="C2" s="62" t="s">
        <v>266</v>
      </c>
      <c r="D2" s="62"/>
      <c r="E2" s="62"/>
    </row>
    <row r="3" spans="2:5" ht="14.25" customHeight="1" hidden="1">
      <c r="B3" s="11"/>
      <c r="C3" s="62"/>
      <c r="D3" s="62"/>
      <c r="E3" s="62"/>
    </row>
    <row r="4" spans="2:5" ht="16.5" customHeight="1" hidden="1">
      <c r="B4" s="11"/>
      <c r="C4" s="62"/>
      <c r="D4" s="62"/>
      <c r="E4" s="62"/>
    </row>
    <row r="5" spans="2:5" ht="16.5" customHeight="1">
      <c r="B5" s="12"/>
      <c r="C5" s="13"/>
      <c r="E5" s="15" t="s">
        <v>323</v>
      </c>
    </row>
    <row r="6" spans="2:5" ht="16.5" customHeight="1">
      <c r="B6" s="14"/>
      <c r="D6" s="14" t="s">
        <v>265</v>
      </c>
      <c r="E6" s="14"/>
    </row>
    <row r="7" spans="2:5" ht="16.5" customHeight="1">
      <c r="B7" s="16"/>
      <c r="E7" s="15" t="s">
        <v>264</v>
      </c>
    </row>
    <row r="8" spans="2:5" ht="16.5" customHeight="1">
      <c r="B8" s="16"/>
      <c r="E8" s="17" t="s">
        <v>306</v>
      </c>
    </row>
    <row r="9" spans="4:5" ht="11.25" customHeight="1" hidden="1">
      <c r="D9" s="16"/>
      <c r="E9" s="18"/>
    </row>
    <row r="10" spans="1:10" ht="36" customHeight="1">
      <c r="A10" s="60" t="s">
        <v>288</v>
      </c>
      <c r="B10" s="60"/>
      <c r="C10" s="60"/>
      <c r="D10" s="60"/>
      <c r="E10" s="60"/>
      <c r="H10" s="4"/>
      <c r="I10" s="2"/>
      <c r="J10" s="2"/>
    </row>
    <row r="11" spans="1:10" ht="40.5" customHeight="1">
      <c r="A11" s="19" t="s">
        <v>117</v>
      </c>
      <c r="B11" s="19" t="s">
        <v>118</v>
      </c>
      <c r="C11" s="20" t="s">
        <v>289</v>
      </c>
      <c r="D11" s="21" t="s">
        <v>290</v>
      </c>
      <c r="E11" s="20" t="s">
        <v>291</v>
      </c>
      <c r="G11" s="4"/>
      <c r="H11" s="3"/>
      <c r="I11" s="3"/>
      <c r="J11" s="2"/>
    </row>
    <row r="12" spans="1:5" ht="22.5" customHeight="1">
      <c r="A12" s="20">
        <v>1</v>
      </c>
      <c r="B12" s="20">
        <v>2</v>
      </c>
      <c r="C12" s="22">
        <v>4</v>
      </c>
      <c r="D12" s="23">
        <v>3</v>
      </c>
      <c r="E12" s="21">
        <v>3</v>
      </c>
    </row>
    <row r="13" spans="1:5" ht="29.25" customHeight="1">
      <c r="A13" s="24" t="s">
        <v>27</v>
      </c>
      <c r="B13" s="25" t="s">
        <v>119</v>
      </c>
      <c r="C13" s="26">
        <f>C14+C55</f>
        <v>156958663</v>
      </c>
      <c r="D13" s="27">
        <f>E13-C13</f>
        <v>20126137</v>
      </c>
      <c r="E13" s="26">
        <f>E14+E55</f>
        <v>177084800</v>
      </c>
    </row>
    <row r="14" spans="1:5" ht="18" customHeight="1">
      <c r="A14" s="24"/>
      <c r="B14" s="25" t="s">
        <v>120</v>
      </c>
      <c r="C14" s="26">
        <f>C15+C19+C28+C41+C45+C48+C52</f>
        <v>146102600</v>
      </c>
      <c r="D14" s="27">
        <f>E14-C14</f>
        <v>17196900</v>
      </c>
      <c r="E14" s="26">
        <f>E15+E19+E28+E41+E45+E48+E52</f>
        <v>163299500</v>
      </c>
    </row>
    <row r="15" spans="1:5" ht="16.5" customHeight="1">
      <c r="A15" s="24" t="s">
        <v>28</v>
      </c>
      <c r="B15" s="25" t="s">
        <v>121</v>
      </c>
      <c r="C15" s="26">
        <f>C16+C17+C18</f>
        <v>75651240</v>
      </c>
      <c r="D15" s="26">
        <f>D16+D17+D18</f>
        <v>2575320</v>
      </c>
      <c r="E15" s="26">
        <f>E16+E17+E18</f>
        <v>78226560</v>
      </c>
    </row>
    <row r="16" spans="1:12" ht="94.5" customHeight="1">
      <c r="A16" s="28" t="s">
        <v>29</v>
      </c>
      <c r="B16" s="29" t="s">
        <v>138</v>
      </c>
      <c r="C16" s="30">
        <v>74568640</v>
      </c>
      <c r="D16" s="31">
        <f aca="true" t="shared" si="0" ref="D16:D21">E16-C16</f>
        <v>2897230</v>
      </c>
      <c r="E16" s="30">
        <v>77465870</v>
      </c>
      <c r="H16" s="4"/>
      <c r="K16" s="2"/>
      <c r="L16" s="5"/>
    </row>
    <row r="17" spans="1:5" ht="142.5" customHeight="1">
      <c r="A17" s="28" t="s">
        <v>30</v>
      </c>
      <c r="B17" s="29" t="s">
        <v>122</v>
      </c>
      <c r="C17" s="30">
        <v>269900</v>
      </c>
      <c r="D17" s="31">
        <f t="shared" si="0"/>
        <v>-46330</v>
      </c>
      <c r="E17" s="30">
        <v>223570</v>
      </c>
    </row>
    <row r="18" spans="1:5" ht="64.5" customHeight="1">
      <c r="A18" s="28" t="s">
        <v>31</v>
      </c>
      <c r="B18" s="29" t="s">
        <v>147</v>
      </c>
      <c r="C18" s="30">
        <v>812700</v>
      </c>
      <c r="D18" s="31">
        <f t="shared" si="0"/>
        <v>-275580</v>
      </c>
      <c r="E18" s="30">
        <v>537120</v>
      </c>
    </row>
    <row r="19" spans="1:5" ht="46.5" customHeight="1">
      <c r="A19" s="24" t="s">
        <v>129</v>
      </c>
      <c r="B19" s="32" t="s">
        <v>130</v>
      </c>
      <c r="C19" s="26">
        <f>C20</f>
        <v>14236360</v>
      </c>
      <c r="D19" s="27">
        <f t="shared" si="0"/>
        <v>-2120</v>
      </c>
      <c r="E19" s="26">
        <f>E20</f>
        <v>14234240</v>
      </c>
    </row>
    <row r="20" spans="1:5" ht="49.5" customHeight="1">
      <c r="A20" s="24" t="s">
        <v>131</v>
      </c>
      <c r="B20" s="32" t="s">
        <v>148</v>
      </c>
      <c r="C20" s="26">
        <f>C21+C22+C23+C24+C25+C26+C27</f>
        <v>14236360</v>
      </c>
      <c r="D20" s="27">
        <f t="shared" si="0"/>
        <v>-2120</v>
      </c>
      <c r="E20" s="26">
        <f>E21+E22+E23+E24+E25+E26+E27</f>
        <v>14234240</v>
      </c>
    </row>
    <row r="21" spans="1:5" ht="93" customHeight="1" hidden="1">
      <c r="A21" s="28" t="s">
        <v>132</v>
      </c>
      <c r="B21" s="29" t="s">
        <v>139</v>
      </c>
      <c r="C21" s="30"/>
      <c r="D21" s="31">
        <f t="shared" si="0"/>
        <v>0</v>
      </c>
      <c r="E21" s="30"/>
    </row>
    <row r="22" spans="1:5" ht="160.5" customHeight="1">
      <c r="A22" s="28" t="s">
        <v>193</v>
      </c>
      <c r="B22" s="29" t="s">
        <v>196</v>
      </c>
      <c r="C22" s="30">
        <v>6121630</v>
      </c>
      <c r="D22" s="31"/>
      <c r="E22" s="30">
        <v>6505050</v>
      </c>
    </row>
    <row r="23" spans="1:5" ht="115.5" customHeight="1" hidden="1">
      <c r="A23" s="28" t="s">
        <v>133</v>
      </c>
      <c r="B23" s="29" t="s">
        <v>149</v>
      </c>
      <c r="C23" s="30"/>
      <c r="D23" s="31">
        <f>E23-C23</f>
        <v>0</v>
      </c>
      <c r="E23" s="30"/>
    </row>
    <row r="24" spans="1:5" ht="171" customHeight="1">
      <c r="A24" s="28" t="s">
        <v>194</v>
      </c>
      <c r="B24" s="29" t="s">
        <v>197</v>
      </c>
      <c r="C24" s="30">
        <v>113890</v>
      </c>
      <c r="D24" s="31"/>
      <c r="E24" s="30">
        <v>46970</v>
      </c>
    </row>
    <row r="25" spans="1:5" ht="97.5" customHeight="1" hidden="1">
      <c r="A25" s="28" t="s">
        <v>134</v>
      </c>
      <c r="B25" s="29" t="s">
        <v>135</v>
      </c>
      <c r="C25" s="30"/>
      <c r="D25" s="31">
        <f>E25-C25</f>
        <v>0</v>
      </c>
      <c r="E25" s="30"/>
    </row>
    <row r="26" spans="1:5" ht="100.5" customHeight="1" hidden="1">
      <c r="A26" s="28" t="s">
        <v>136</v>
      </c>
      <c r="B26" s="29" t="s">
        <v>137</v>
      </c>
      <c r="C26" s="30"/>
      <c r="D26" s="31">
        <f>E26-C26</f>
        <v>0</v>
      </c>
      <c r="E26" s="30"/>
    </row>
    <row r="27" spans="1:5" ht="156.75" customHeight="1">
      <c r="A27" s="28" t="s">
        <v>195</v>
      </c>
      <c r="B27" s="29" t="s">
        <v>198</v>
      </c>
      <c r="C27" s="30">
        <v>8000840</v>
      </c>
      <c r="D27" s="31"/>
      <c r="E27" s="30">
        <v>7682220</v>
      </c>
    </row>
    <row r="28" spans="1:5" ht="29.25" customHeight="1">
      <c r="A28" s="24" t="s">
        <v>7</v>
      </c>
      <c r="B28" s="25" t="s">
        <v>0</v>
      </c>
      <c r="C28" s="26">
        <f>C29+C35+C37+C40</f>
        <v>42610000</v>
      </c>
      <c r="D28" s="27">
        <f aca="true" t="shared" si="1" ref="D28:D38">E28-C28</f>
        <v>14317400</v>
      </c>
      <c r="E28" s="26">
        <f>E29+E35+E37+E40</f>
        <v>56927400</v>
      </c>
    </row>
    <row r="29" spans="1:5" ht="38.25" customHeight="1">
      <c r="A29" s="28" t="s">
        <v>32</v>
      </c>
      <c r="B29" s="33" t="s">
        <v>1</v>
      </c>
      <c r="C29" s="30">
        <f>C30+C32+C34</f>
        <v>39970000</v>
      </c>
      <c r="D29" s="31">
        <f t="shared" si="1"/>
        <v>12804200</v>
      </c>
      <c r="E29" s="30">
        <f>E30+E32+E34</f>
        <v>52774200</v>
      </c>
    </row>
    <row r="30" spans="1:6" ht="49.5" customHeight="1">
      <c r="A30" s="28" t="s">
        <v>33</v>
      </c>
      <c r="B30" s="33" t="s">
        <v>2</v>
      </c>
      <c r="C30" s="30">
        <f>C31</f>
        <v>32170000</v>
      </c>
      <c r="D30" s="31">
        <f t="shared" si="1"/>
        <v>2177400</v>
      </c>
      <c r="E30" s="30">
        <f>E31</f>
        <v>34347400</v>
      </c>
      <c r="F30" s="6"/>
    </row>
    <row r="31" spans="1:5" ht="48" customHeight="1">
      <c r="A31" s="28" t="s">
        <v>82</v>
      </c>
      <c r="B31" s="33" t="s">
        <v>2</v>
      </c>
      <c r="C31" s="30">
        <v>32170000</v>
      </c>
      <c r="D31" s="31">
        <f t="shared" si="1"/>
        <v>2177400</v>
      </c>
      <c r="E31" s="30">
        <v>34347400</v>
      </c>
    </row>
    <row r="32" spans="1:8" ht="51" customHeight="1">
      <c r="A32" s="28" t="s">
        <v>34</v>
      </c>
      <c r="B32" s="33" t="s">
        <v>3</v>
      </c>
      <c r="C32" s="30">
        <f>C33</f>
        <v>7800000</v>
      </c>
      <c r="D32" s="31">
        <f t="shared" si="1"/>
        <v>10626800</v>
      </c>
      <c r="E32" s="30">
        <f>E33</f>
        <v>18426800</v>
      </c>
      <c r="H32" s="1" t="s">
        <v>305</v>
      </c>
    </row>
    <row r="33" spans="1:5" ht="81.75" customHeight="1">
      <c r="A33" s="28" t="s">
        <v>83</v>
      </c>
      <c r="B33" s="33" t="s">
        <v>151</v>
      </c>
      <c r="C33" s="30">
        <v>7800000</v>
      </c>
      <c r="D33" s="31">
        <f t="shared" si="1"/>
        <v>10626800</v>
      </c>
      <c r="E33" s="30">
        <v>18426800</v>
      </c>
    </row>
    <row r="34" spans="1:5" ht="36" customHeight="1" hidden="1">
      <c r="A34" s="28" t="s">
        <v>91</v>
      </c>
      <c r="B34" s="33" t="s">
        <v>152</v>
      </c>
      <c r="C34" s="30">
        <v>0</v>
      </c>
      <c r="D34" s="31">
        <f t="shared" si="1"/>
        <v>0</v>
      </c>
      <c r="E34" s="30">
        <v>0</v>
      </c>
    </row>
    <row r="35" spans="1:5" ht="36" customHeight="1">
      <c r="A35" s="28" t="s">
        <v>35</v>
      </c>
      <c r="B35" s="33" t="s">
        <v>8</v>
      </c>
      <c r="C35" s="30">
        <f>C36</f>
        <v>210000</v>
      </c>
      <c r="D35" s="31">
        <f t="shared" si="1"/>
        <v>0</v>
      </c>
      <c r="E35" s="30">
        <f>E36</f>
        <v>210000</v>
      </c>
    </row>
    <row r="36" spans="1:5" ht="33" customHeight="1">
      <c r="A36" s="28" t="s">
        <v>84</v>
      </c>
      <c r="B36" s="33" t="s">
        <v>8</v>
      </c>
      <c r="C36" s="30">
        <v>210000</v>
      </c>
      <c r="D36" s="31">
        <f t="shared" si="1"/>
        <v>0</v>
      </c>
      <c r="E36" s="30">
        <v>210000</v>
      </c>
    </row>
    <row r="37" spans="1:5" ht="19.5" customHeight="1">
      <c r="A37" s="28" t="s">
        <v>36</v>
      </c>
      <c r="B37" s="33" t="s">
        <v>9</v>
      </c>
      <c r="C37" s="30">
        <f>C38+C39</f>
        <v>2190000</v>
      </c>
      <c r="D37" s="31">
        <f t="shared" si="1"/>
        <v>-244000</v>
      </c>
      <c r="E37" s="30">
        <f>E38+E39</f>
        <v>1946000</v>
      </c>
    </row>
    <row r="38" spans="1:5" ht="18.75" customHeight="1">
      <c r="A38" s="28" t="s">
        <v>85</v>
      </c>
      <c r="B38" s="33" t="s">
        <v>9</v>
      </c>
      <c r="C38" s="30">
        <v>2190000</v>
      </c>
      <c r="D38" s="31">
        <f t="shared" si="1"/>
        <v>-244000</v>
      </c>
      <c r="E38" s="30">
        <v>1946000</v>
      </c>
    </row>
    <row r="39" spans="1:5" ht="53.25" customHeight="1" hidden="1">
      <c r="A39" s="28" t="s">
        <v>86</v>
      </c>
      <c r="B39" s="33" t="s">
        <v>87</v>
      </c>
      <c r="C39" s="30"/>
      <c r="D39" s="31"/>
      <c r="E39" s="30"/>
    </row>
    <row r="40" spans="1:5" ht="62.25" customHeight="1">
      <c r="A40" s="28" t="s">
        <v>123</v>
      </c>
      <c r="B40" s="33" t="s">
        <v>124</v>
      </c>
      <c r="C40" s="30">
        <v>240000</v>
      </c>
      <c r="D40" s="31">
        <f>E40-C40</f>
        <v>1757200</v>
      </c>
      <c r="E40" s="30">
        <v>1997200</v>
      </c>
    </row>
    <row r="41" spans="1:5" ht="21" customHeight="1">
      <c r="A41" s="24" t="s">
        <v>6</v>
      </c>
      <c r="B41" s="25" t="s">
        <v>10</v>
      </c>
      <c r="C41" s="26">
        <f>C42</f>
        <v>11950000</v>
      </c>
      <c r="D41" s="27">
        <f>E41-C41</f>
        <v>195300</v>
      </c>
      <c r="E41" s="26">
        <f>E42</f>
        <v>12145300</v>
      </c>
    </row>
    <row r="42" spans="1:5" ht="18.75" customHeight="1">
      <c r="A42" s="28" t="s">
        <v>37</v>
      </c>
      <c r="B42" s="25" t="s">
        <v>11</v>
      </c>
      <c r="C42" s="30">
        <f>C43</f>
        <v>11950000</v>
      </c>
      <c r="D42" s="27">
        <f>E42-C42</f>
        <v>195300</v>
      </c>
      <c r="E42" s="30">
        <f>E43</f>
        <v>12145300</v>
      </c>
    </row>
    <row r="43" spans="1:5" ht="34.5" customHeight="1">
      <c r="A43" s="28" t="s">
        <v>38</v>
      </c>
      <c r="B43" s="33" t="s">
        <v>12</v>
      </c>
      <c r="C43" s="30">
        <v>11950000</v>
      </c>
      <c r="D43" s="31">
        <f>E43-C43</f>
        <v>195300</v>
      </c>
      <c r="E43" s="30">
        <v>12145300</v>
      </c>
    </row>
    <row r="44" spans="1:5" ht="36" customHeight="1" hidden="1">
      <c r="A44" s="28" t="s">
        <v>39</v>
      </c>
      <c r="B44" s="33" t="s">
        <v>13</v>
      </c>
      <c r="C44" s="30">
        <v>0</v>
      </c>
      <c r="D44" s="31"/>
      <c r="E44" s="30">
        <v>0</v>
      </c>
    </row>
    <row r="45" spans="1:5" ht="50.25" customHeight="1">
      <c r="A45" s="24" t="s">
        <v>5</v>
      </c>
      <c r="B45" s="25" t="s">
        <v>14</v>
      </c>
      <c r="C45" s="26">
        <f>C46</f>
        <v>60000</v>
      </c>
      <c r="D45" s="27">
        <f aca="true" t="shared" si="2" ref="D45:D98">E45-C45</f>
        <v>40000</v>
      </c>
      <c r="E45" s="26">
        <f>E46</f>
        <v>100000</v>
      </c>
    </row>
    <row r="46" spans="1:5" ht="20.25" customHeight="1">
      <c r="A46" s="28" t="s">
        <v>40</v>
      </c>
      <c r="B46" s="25" t="s">
        <v>15</v>
      </c>
      <c r="C46" s="30">
        <f>C47</f>
        <v>60000</v>
      </c>
      <c r="D46" s="31">
        <f t="shared" si="2"/>
        <v>40000</v>
      </c>
      <c r="E46" s="30">
        <f>E47</f>
        <v>100000</v>
      </c>
    </row>
    <row r="47" spans="1:5" ht="36" customHeight="1">
      <c r="A47" s="28" t="s">
        <v>41</v>
      </c>
      <c r="B47" s="33" t="s">
        <v>16</v>
      </c>
      <c r="C47" s="30">
        <v>60000</v>
      </c>
      <c r="D47" s="31">
        <f t="shared" si="2"/>
        <v>40000</v>
      </c>
      <c r="E47" s="30">
        <v>100000</v>
      </c>
    </row>
    <row r="48" spans="1:5" ht="18.75" customHeight="1">
      <c r="A48" s="24" t="s">
        <v>42</v>
      </c>
      <c r="B48" s="25" t="s">
        <v>17</v>
      </c>
      <c r="C48" s="26">
        <f>C49+C50+C51</f>
        <v>1595000</v>
      </c>
      <c r="D48" s="27">
        <f t="shared" si="2"/>
        <v>71000</v>
      </c>
      <c r="E48" s="26">
        <f>E49+E50+E51</f>
        <v>1666000</v>
      </c>
    </row>
    <row r="49" spans="1:5" ht="69.75" customHeight="1">
      <c r="A49" s="28" t="s">
        <v>180</v>
      </c>
      <c r="B49" s="34" t="s">
        <v>18</v>
      </c>
      <c r="C49" s="30">
        <v>1320000</v>
      </c>
      <c r="D49" s="31">
        <f t="shared" si="2"/>
        <v>66000</v>
      </c>
      <c r="E49" s="30">
        <v>1386000</v>
      </c>
    </row>
    <row r="50" spans="1:5" ht="100.5" customHeight="1">
      <c r="A50" s="28" t="s">
        <v>181</v>
      </c>
      <c r="B50" s="28" t="s">
        <v>125</v>
      </c>
      <c r="C50" s="30">
        <v>260000</v>
      </c>
      <c r="D50" s="31">
        <f t="shared" si="2"/>
        <v>0</v>
      </c>
      <c r="E50" s="30">
        <v>260000</v>
      </c>
    </row>
    <row r="51" spans="1:5" ht="34.5" customHeight="1">
      <c r="A51" s="28" t="s">
        <v>182</v>
      </c>
      <c r="B51" s="28" t="s">
        <v>19</v>
      </c>
      <c r="C51" s="35">
        <v>15000</v>
      </c>
      <c r="D51" s="31">
        <f t="shared" si="2"/>
        <v>5000</v>
      </c>
      <c r="E51" s="35">
        <v>20000</v>
      </c>
    </row>
    <row r="52" spans="1:5" ht="47.25" customHeight="1" hidden="1">
      <c r="A52" s="24" t="s">
        <v>4</v>
      </c>
      <c r="B52" s="24" t="s">
        <v>20</v>
      </c>
      <c r="C52" s="26">
        <f>C53+C54</f>
        <v>0</v>
      </c>
      <c r="D52" s="31">
        <f t="shared" si="2"/>
        <v>0</v>
      </c>
      <c r="E52" s="26">
        <f>E53+E54</f>
        <v>0</v>
      </c>
    </row>
    <row r="53" spans="1:5" ht="36" customHeight="1" hidden="1">
      <c r="A53" s="28" t="s">
        <v>43</v>
      </c>
      <c r="B53" s="33" t="s">
        <v>21</v>
      </c>
      <c r="C53" s="35">
        <v>0</v>
      </c>
      <c r="D53" s="31">
        <f t="shared" si="2"/>
        <v>0</v>
      </c>
      <c r="E53" s="35">
        <v>0</v>
      </c>
    </row>
    <row r="54" spans="1:5" ht="36" customHeight="1" hidden="1">
      <c r="A54" s="28" t="s">
        <v>140</v>
      </c>
      <c r="B54" s="33" t="s">
        <v>22</v>
      </c>
      <c r="C54" s="35">
        <v>0</v>
      </c>
      <c r="D54" s="31">
        <f t="shared" si="2"/>
        <v>0</v>
      </c>
      <c r="E54" s="35">
        <v>0</v>
      </c>
    </row>
    <row r="55" spans="1:5" ht="20.25" customHeight="1">
      <c r="A55" s="28"/>
      <c r="B55" s="25" t="s">
        <v>23</v>
      </c>
      <c r="C55" s="26">
        <f>C56+C63+C71+C75+C86+C88+C99</f>
        <v>10856063</v>
      </c>
      <c r="D55" s="27">
        <f t="shared" si="2"/>
        <v>2929237</v>
      </c>
      <c r="E55" s="26">
        <f>E56+E63+E71+E75+E86+E88+E99</f>
        <v>13785300</v>
      </c>
    </row>
    <row r="56" spans="1:5" ht="62.25" customHeight="1">
      <c r="A56" s="24" t="s">
        <v>44</v>
      </c>
      <c r="B56" s="25" t="s">
        <v>24</v>
      </c>
      <c r="C56" s="26">
        <f>C57+C58+C59+C60+C61+C62</f>
        <v>9396063</v>
      </c>
      <c r="D56" s="27">
        <f t="shared" si="2"/>
        <v>2541137</v>
      </c>
      <c r="E56" s="26">
        <f>E57+E58+E59+E60+E61+E62</f>
        <v>11937200</v>
      </c>
    </row>
    <row r="57" spans="1:5" ht="36" customHeight="1" hidden="1">
      <c r="A57" s="28" t="s">
        <v>45</v>
      </c>
      <c r="B57" s="33" t="s">
        <v>25</v>
      </c>
      <c r="C57" s="30">
        <v>0</v>
      </c>
      <c r="D57" s="31">
        <f t="shared" si="2"/>
        <v>0</v>
      </c>
      <c r="E57" s="30">
        <v>0</v>
      </c>
    </row>
    <row r="58" spans="1:5" ht="129" customHeight="1">
      <c r="A58" s="28" t="s">
        <v>153</v>
      </c>
      <c r="B58" s="33" t="s">
        <v>154</v>
      </c>
      <c r="C58" s="30">
        <v>8707063</v>
      </c>
      <c r="D58" s="31">
        <f t="shared" si="2"/>
        <v>2265437</v>
      </c>
      <c r="E58" s="30">
        <v>10972500</v>
      </c>
    </row>
    <row r="59" spans="1:5" ht="102" customHeight="1">
      <c r="A59" s="28" t="s">
        <v>46</v>
      </c>
      <c r="B59" s="33" t="s">
        <v>92</v>
      </c>
      <c r="C59" s="30">
        <v>431000</v>
      </c>
      <c r="D59" s="31">
        <f t="shared" si="2"/>
        <v>275700</v>
      </c>
      <c r="E59" s="30">
        <v>706700</v>
      </c>
    </row>
    <row r="60" spans="1:5" ht="36" customHeight="1" hidden="1">
      <c r="A60" s="28" t="s">
        <v>47</v>
      </c>
      <c r="B60" s="33" t="s">
        <v>26</v>
      </c>
      <c r="C60" s="30"/>
      <c r="D60" s="31">
        <f t="shared" si="2"/>
        <v>0</v>
      </c>
      <c r="E60" s="30"/>
    </row>
    <row r="61" spans="1:5" ht="36" customHeight="1" hidden="1">
      <c r="A61" s="28" t="s">
        <v>48</v>
      </c>
      <c r="B61" s="33" t="s">
        <v>93</v>
      </c>
      <c r="C61" s="30"/>
      <c r="D61" s="31">
        <f t="shared" si="2"/>
        <v>0</v>
      </c>
      <c r="E61" s="30"/>
    </row>
    <row r="62" spans="1:5" ht="111" customHeight="1">
      <c r="A62" s="28" t="s">
        <v>49</v>
      </c>
      <c r="B62" s="33" t="s">
        <v>150</v>
      </c>
      <c r="C62" s="30">
        <v>258000</v>
      </c>
      <c r="D62" s="31">
        <f t="shared" si="2"/>
        <v>0</v>
      </c>
      <c r="E62" s="30">
        <v>258000</v>
      </c>
    </row>
    <row r="63" spans="1:5" ht="36" customHeight="1">
      <c r="A63" s="24" t="s">
        <v>50</v>
      </c>
      <c r="B63" s="25" t="s">
        <v>66</v>
      </c>
      <c r="C63" s="26">
        <f>C64</f>
        <v>91700</v>
      </c>
      <c r="D63" s="27">
        <f t="shared" si="2"/>
        <v>112100</v>
      </c>
      <c r="E63" s="26">
        <f>E64</f>
        <v>203800</v>
      </c>
    </row>
    <row r="64" spans="1:5" ht="32.25" customHeight="1">
      <c r="A64" s="28" t="s">
        <v>51</v>
      </c>
      <c r="B64" s="33" t="s">
        <v>67</v>
      </c>
      <c r="C64" s="30">
        <f>C65+C66+C67+C68</f>
        <v>91700</v>
      </c>
      <c r="D64" s="31">
        <f t="shared" si="2"/>
        <v>112100</v>
      </c>
      <c r="E64" s="30">
        <f>E65+E66+E67+E68</f>
        <v>203800</v>
      </c>
    </row>
    <row r="65" spans="1:5" ht="36" customHeight="1">
      <c r="A65" s="28" t="s">
        <v>223</v>
      </c>
      <c r="B65" s="33" t="s">
        <v>94</v>
      </c>
      <c r="C65" s="30">
        <v>91700</v>
      </c>
      <c r="D65" s="31">
        <f t="shared" si="2"/>
        <v>-27500</v>
      </c>
      <c r="E65" s="30">
        <v>64200</v>
      </c>
    </row>
    <row r="66" spans="1:5" ht="36" customHeight="1" hidden="1">
      <c r="A66" s="28" t="s">
        <v>95</v>
      </c>
      <c r="B66" s="33" t="s">
        <v>96</v>
      </c>
      <c r="C66" s="30"/>
      <c r="D66" s="31">
        <f t="shared" si="2"/>
        <v>0</v>
      </c>
      <c r="E66" s="30"/>
    </row>
    <row r="67" spans="1:5" ht="36" customHeight="1" hidden="1">
      <c r="A67" s="28" t="s">
        <v>97</v>
      </c>
      <c r="B67" s="33" t="s">
        <v>98</v>
      </c>
      <c r="C67" s="30">
        <v>0</v>
      </c>
      <c r="D67" s="31">
        <f t="shared" si="2"/>
        <v>0</v>
      </c>
      <c r="E67" s="30">
        <v>0</v>
      </c>
    </row>
    <row r="68" spans="1:5" ht="36" customHeight="1">
      <c r="A68" s="28" t="s">
        <v>99</v>
      </c>
      <c r="B68" s="33" t="s">
        <v>100</v>
      </c>
      <c r="C68" s="30">
        <f>C70</f>
        <v>0</v>
      </c>
      <c r="D68" s="31">
        <f t="shared" si="2"/>
        <v>139600</v>
      </c>
      <c r="E68" s="30">
        <f>E69+E70</f>
        <v>139600</v>
      </c>
    </row>
    <row r="69" spans="1:5" ht="36" customHeight="1">
      <c r="A69" s="28" t="s">
        <v>224</v>
      </c>
      <c r="B69" s="33" t="s">
        <v>175</v>
      </c>
      <c r="C69" s="30">
        <v>256000</v>
      </c>
      <c r="D69" s="31">
        <f>E69-C69</f>
        <v>-118200</v>
      </c>
      <c r="E69" s="30">
        <v>137800</v>
      </c>
    </row>
    <row r="70" spans="1:5" ht="27" customHeight="1">
      <c r="A70" s="28" t="s">
        <v>292</v>
      </c>
      <c r="B70" s="33" t="s">
        <v>293</v>
      </c>
      <c r="C70" s="30"/>
      <c r="D70" s="31">
        <f t="shared" si="2"/>
        <v>1800</v>
      </c>
      <c r="E70" s="30">
        <v>1800</v>
      </c>
    </row>
    <row r="71" spans="1:5" ht="89.25" customHeight="1">
      <c r="A71" s="24" t="s">
        <v>52</v>
      </c>
      <c r="B71" s="24" t="s">
        <v>307</v>
      </c>
      <c r="C71" s="26">
        <f>C72+C73+C74</f>
        <v>495000</v>
      </c>
      <c r="D71" s="31">
        <f t="shared" si="2"/>
        <v>144600</v>
      </c>
      <c r="E71" s="26">
        <f>E72+E73+E74</f>
        <v>639600</v>
      </c>
    </row>
    <row r="72" spans="1:5" ht="48" customHeight="1">
      <c r="A72" s="28" t="s">
        <v>101</v>
      </c>
      <c r="B72" s="28" t="s">
        <v>102</v>
      </c>
      <c r="C72" s="30">
        <v>0</v>
      </c>
      <c r="D72" s="31">
        <f t="shared" si="2"/>
        <v>0</v>
      </c>
      <c r="E72" s="30">
        <v>0</v>
      </c>
    </row>
    <row r="73" spans="1:5" ht="36" customHeight="1">
      <c r="A73" s="28" t="s">
        <v>103</v>
      </c>
      <c r="B73" s="28" t="s">
        <v>104</v>
      </c>
      <c r="C73" s="30"/>
      <c r="D73" s="31">
        <f t="shared" si="2"/>
        <v>0</v>
      </c>
      <c r="E73" s="30"/>
    </row>
    <row r="74" spans="1:5" ht="36" customHeight="1">
      <c r="A74" s="28" t="s">
        <v>166</v>
      </c>
      <c r="B74" s="28" t="s">
        <v>105</v>
      </c>
      <c r="C74" s="30">
        <v>495000</v>
      </c>
      <c r="D74" s="31">
        <f t="shared" si="2"/>
        <v>144600</v>
      </c>
      <c r="E74" s="30">
        <v>639600</v>
      </c>
    </row>
    <row r="75" spans="1:5" ht="36" customHeight="1">
      <c r="A75" s="24" t="s">
        <v>53</v>
      </c>
      <c r="B75" s="24" t="s">
        <v>68</v>
      </c>
      <c r="C75" s="26">
        <f>C76+C77+C78+C79+C80+C81+C82+C83+C84+C85</f>
        <v>600000</v>
      </c>
      <c r="D75" s="27">
        <f t="shared" si="2"/>
        <v>76000</v>
      </c>
      <c r="E75" s="26">
        <f>E76+E77+E78+E79+E80+E81+E82+E83+E84+E85</f>
        <v>676000</v>
      </c>
    </row>
    <row r="76" spans="1:5" ht="35.25" customHeight="1" hidden="1">
      <c r="A76" s="28" t="s">
        <v>54</v>
      </c>
      <c r="B76" s="28" t="s">
        <v>69</v>
      </c>
      <c r="C76" s="35"/>
      <c r="D76" s="31">
        <f t="shared" si="2"/>
        <v>0</v>
      </c>
      <c r="E76" s="35"/>
    </row>
    <row r="77" spans="1:5" ht="72.75" customHeight="1" hidden="1">
      <c r="A77" s="28" t="s">
        <v>106</v>
      </c>
      <c r="B77" s="28" t="s">
        <v>107</v>
      </c>
      <c r="C77" s="35">
        <v>0</v>
      </c>
      <c r="D77" s="31">
        <f t="shared" si="2"/>
        <v>0</v>
      </c>
      <c r="E77" s="35">
        <v>0</v>
      </c>
    </row>
    <row r="78" spans="1:5" ht="126" customHeight="1">
      <c r="A78" s="28" t="s">
        <v>108</v>
      </c>
      <c r="B78" s="33" t="s">
        <v>109</v>
      </c>
      <c r="C78" s="35">
        <v>0</v>
      </c>
      <c r="D78" s="31">
        <f t="shared" si="2"/>
        <v>26000</v>
      </c>
      <c r="E78" s="35">
        <v>26000</v>
      </c>
    </row>
    <row r="79" spans="1:5" ht="125.25" customHeight="1" hidden="1">
      <c r="A79" s="28" t="s">
        <v>110</v>
      </c>
      <c r="B79" s="28" t="s">
        <v>111</v>
      </c>
      <c r="C79" s="35"/>
      <c r="D79" s="31">
        <f t="shared" si="2"/>
        <v>0</v>
      </c>
      <c r="E79" s="35"/>
    </row>
    <row r="80" spans="1:5" ht="72.75" customHeight="1" hidden="1">
      <c r="A80" s="28" t="s">
        <v>112</v>
      </c>
      <c r="B80" s="33" t="s">
        <v>113</v>
      </c>
      <c r="C80" s="35"/>
      <c r="D80" s="31">
        <f t="shared" si="2"/>
        <v>0</v>
      </c>
      <c r="E80" s="35"/>
    </row>
    <row r="81" spans="1:5" ht="72.75" customHeight="1" hidden="1">
      <c r="A81" s="28" t="s">
        <v>55</v>
      </c>
      <c r="B81" s="33" t="s">
        <v>70</v>
      </c>
      <c r="C81" s="35"/>
      <c r="D81" s="31">
        <f t="shared" si="2"/>
        <v>0</v>
      </c>
      <c r="E81" s="35"/>
    </row>
    <row r="82" spans="1:5" ht="72.75" customHeight="1" hidden="1">
      <c r="A82" s="28" t="s">
        <v>56</v>
      </c>
      <c r="B82" s="33" t="s">
        <v>71</v>
      </c>
      <c r="C82" s="35"/>
      <c r="D82" s="31">
        <f t="shared" si="2"/>
        <v>0</v>
      </c>
      <c r="E82" s="35"/>
    </row>
    <row r="83" spans="1:5" ht="72.75" customHeight="1" hidden="1">
      <c r="A83" s="28" t="s">
        <v>57</v>
      </c>
      <c r="B83" s="28" t="s">
        <v>72</v>
      </c>
      <c r="C83" s="35"/>
      <c r="D83" s="31">
        <f t="shared" si="2"/>
        <v>0</v>
      </c>
      <c r="E83" s="35"/>
    </row>
    <row r="84" spans="1:5" ht="90.75" customHeight="1">
      <c r="A84" s="28" t="s">
        <v>155</v>
      </c>
      <c r="B84" s="28" t="s">
        <v>156</v>
      </c>
      <c r="C84" s="30">
        <v>600000</v>
      </c>
      <c r="D84" s="31">
        <f t="shared" si="2"/>
        <v>50000</v>
      </c>
      <c r="E84" s="30">
        <v>650000</v>
      </c>
    </row>
    <row r="85" spans="1:5" ht="84.75" customHeight="1" hidden="1">
      <c r="A85" s="28" t="s">
        <v>58</v>
      </c>
      <c r="B85" s="28" t="s">
        <v>114</v>
      </c>
      <c r="C85" s="35"/>
      <c r="D85" s="31">
        <f t="shared" si="2"/>
        <v>0</v>
      </c>
      <c r="E85" s="35"/>
    </row>
    <row r="86" spans="1:5" ht="36" customHeight="1" hidden="1">
      <c r="A86" s="24" t="s">
        <v>59</v>
      </c>
      <c r="B86" s="24" t="s">
        <v>73</v>
      </c>
      <c r="C86" s="26">
        <f>C87</f>
        <v>0</v>
      </c>
      <c r="D86" s="31">
        <f t="shared" si="2"/>
        <v>0</v>
      </c>
      <c r="E86" s="26">
        <f>E87</f>
        <v>0</v>
      </c>
    </row>
    <row r="87" spans="1:5" ht="36" customHeight="1" hidden="1">
      <c r="A87" s="28" t="s">
        <v>60</v>
      </c>
      <c r="B87" s="28" t="s">
        <v>74</v>
      </c>
      <c r="C87" s="35"/>
      <c r="D87" s="31">
        <f t="shared" si="2"/>
        <v>0</v>
      </c>
      <c r="E87" s="35"/>
    </row>
    <row r="88" spans="1:5" s="9" customFormat="1" ht="36" customHeight="1">
      <c r="A88" s="24" t="s">
        <v>61</v>
      </c>
      <c r="B88" s="25" t="s">
        <v>75</v>
      </c>
      <c r="C88" s="26">
        <f>C89+C90+C91+C92+C93+C94+C95+C96+C97</f>
        <v>273300</v>
      </c>
      <c r="D88" s="27">
        <f t="shared" si="2"/>
        <v>55400</v>
      </c>
      <c r="E88" s="26">
        <f>E89+E90+E91+E92+E93+E94+E95+E96+E97+E98</f>
        <v>328700</v>
      </c>
    </row>
    <row r="89" spans="1:5" s="9" customFormat="1" ht="118.5" customHeight="1">
      <c r="A89" s="28" t="s">
        <v>225</v>
      </c>
      <c r="B89" s="33" t="s">
        <v>226</v>
      </c>
      <c r="C89" s="30">
        <v>195800</v>
      </c>
      <c r="D89" s="35">
        <f t="shared" si="2"/>
        <v>0</v>
      </c>
      <c r="E89" s="30">
        <v>195800</v>
      </c>
    </row>
    <row r="90" spans="1:5" s="9" customFormat="1" ht="118.5" customHeight="1">
      <c r="A90" s="28" t="s">
        <v>227</v>
      </c>
      <c r="B90" s="33" t="s">
        <v>228</v>
      </c>
      <c r="C90" s="30">
        <v>25000</v>
      </c>
      <c r="D90" s="35">
        <f t="shared" si="2"/>
        <v>-15000</v>
      </c>
      <c r="E90" s="30">
        <v>10000</v>
      </c>
    </row>
    <row r="91" spans="1:5" s="9" customFormat="1" ht="118.5" customHeight="1">
      <c r="A91" s="28" t="s">
        <v>229</v>
      </c>
      <c r="B91" s="33" t="s">
        <v>230</v>
      </c>
      <c r="C91" s="30">
        <v>6500</v>
      </c>
      <c r="D91" s="35">
        <f t="shared" si="2"/>
        <v>-5200</v>
      </c>
      <c r="E91" s="30">
        <v>1300</v>
      </c>
    </row>
    <row r="92" spans="1:5" s="9" customFormat="1" ht="118.5" customHeight="1">
      <c r="A92" s="28" t="s">
        <v>231</v>
      </c>
      <c r="B92" s="33" t="s">
        <v>232</v>
      </c>
      <c r="C92" s="30">
        <v>1000</v>
      </c>
      <c r="D92" s="35">
        <f t="shared" si="2"/>
        <v>-1000</v>
      </c>
      <c r="E92" s="30">
        <v>0</v>
      </c>
    </row>
    <row r="93" spans="1:5" s="9" customFormat="1" ht="118.5" customHeight="1">
      <c r="A93" s="28" t="s">
        <v>233</v>
      </c>
      <c r="B93" s="33" t="s">
        <v>234</v>
      </c>
      <c r="C93" s="30">
        <v>40000</v>
      </c>
      <c r="D93" s="35">
        <f t="shared" si="2"/>
        <v>-20000</v>
      </c>
      <c r="E93" s="30">
        <v>20000</v>
      </c>
    </row>
    <row r="94" spans="1:5" s="9" customFormat="1" ht="112.5" customHeight="1">
      <c r="A94" s="28" t="s">
        <v>235</v>
      </c>
      <c r="B94" s="33" t="s">
        <v>236</v>
      </c>
      <c r="C94" s="30">
        <v>5000</v>
      </c>
      <c r="D94" s="35">
        <f t="shared" si="2"/>
        <v>-5000</v>
      </c>
      <c r="E94" s="30">
        <v>0</v>
      </c>
    </row>
    <row r="95" spans="1:5" s="9" customFormat="1" ht="147.75" customHeight="1">
      <c r="A95" s="28" t="s">
        <v>296</v>
      </c>
      <c r="B95" s="33" t="s">
        <v>297</v>
      </c>
      <c r="C95" s="30">
        <v>0</v>
      </c>
      <c r="D95" s="31">
        <f t="shared" si="2"/>
        <v>4000</v>
      </c>
      <c r="E95" s="30">
        <v>4000</v>
      </c>
    </row>
    <row r="96" spans="1:5" s="9" customFormat="1" ht="114" customHeight="1">
      <c r="A96" s="28" t="s">
        <v>298</v>
      </c>
      <c r="B96" s="33" t="s">
        <v>295</v>
      </c>
      <c r="C96" s="30"/>
      <c r="D96" s="31">
        <f t="shared" si="2"/>
        <v>21000</v>
      </c>
      <c r="E96" s="30">
        <v>21000</v>
      </c>
    </row>
    <row r="97" spans="1:5" s="9" customFormat="1" ht="114" customHeight="1" hidden="1">
      <c r="A97" s="28" t="s">
        <v>205</v>
      </c>
      <c r="B97" s="33" t="s">
        <v>206</v>
      </c>
      <c r="C97" s="30"/>
      <c r="D97" s="31">
        <f t="shared" si="2"/>
        <v>0</v>
      </c>
      <c r="E97" s="30"/>
    </row>
    <row r="98" spans="1:5" s="9" customFormat="1" ht="108" customHeight="1">
      <c r="A98" s="28" t="s">
        <v>294</v>
      </c>
      <c r="B98" s="33" t="s">
        <v>295</v>
      </c>
      <c r="C98" s="30"/>
      <c r="D98" s="31">
        <f t="shared" si="2"/>
        <v>76600</v>
      </c>
      <c r="E98" s="30">
        <v>76600</v>
      </c>
    </row>
    <row r="99" spans="1:5" ht="129.75" customHeight="1" hidden="1">
      <c r="A99" s="24" t="s">
        <v>62</v>
      </c>
      <c r="B99" s="25" t="s">
        <v>76</v>
      </c>
      <c r="C99" s="26">
        <f>C100+C101</f>
        <v>0</v>
      </c>
      <c r="D99" s="31">
        <f aca="true" t="shared" si="3" ref="D99:D118">E99-C99</f>
        <v>0</v>
      </c>
      <c r="E99" s="26">
        <f>E100+E101</f>
        <v>0</v>
      </c>
    </row>
    <row r="100" spans="1:5" ht="129.75" customHeight="1" hidden="1">
      <c r="A100" s="28" t="s">
        <v>299</v>
      </c>
      <c r="B100" s="33" t="s">
        <v>77</v>
      </c>
      <c r="C100" s="26"/>
      <c r="D100" s="31">
        <f t="shared" si="3"/>
        <v>0</v>
      </c>
      <c r="E100" s="26"/>
    </row>
    <row r="101" spans="1:5" ht="108.75" customHeight="1" hidden="1">
      <c r="A101" s="28" t="s">
        <v>63</v>
      </c>
      <c r="B101" s="33" t="s">
        <v>78</v>
      </c>
      <c r="C101" s="30"/>
      <c r="D101" s="31">
        <f t="shared" si="3"/>
        <v>0</v>
      </c>
      <c r="E101" s="30"/>
    </row>
    <row r="102" spans="1:5" ht="53.25" customHeight="1">
      <c r="A102" s="24" t="s">
        <v>64</v>
      </c>
      <c r="B102" s="25" t="s">
        <v>79</v>
      </c>
      <c r="C102" s="26">
        <f>C103</f>
        <v>551458115.73</v>
      </c>
      <c r="D102" s="27">
        <f t="shared" si="3"/>
        <v>48986088.5</v>
      </c>
      <c r="E102" s="26">
        <f>E103</f>
        <v>600444204.23</v>
      </c>
    </row>
    <row r="103" spans="1:5" ht="69.75" customHeight="1">
      <c r="A103" s="24" t="s">
        <v>314</v>
      </c>
      <c r="B103" s="25" t="s">
        <v>81</v>
      </c>
      <c r="C103" s="26">
        <f>C104+C110+C150+C172</f>
        <v>551458115.73</v>
      </c>
      <c r="D103" s="27">
        <f t="shared" si="3"/>
        <v>48986088.5</v>
      </c>
      <c r="E103" s="26">
        <f>E104+E110+E150+E172</f>
        <v>600444204.23</v>
      </c>
    </row>
    <row r="104" spans="1:5" ht="46.5" customHeight="1">
      <c r="A104" s="24" t="s">
        <v>315</v>
      </c>
      <c r="B104" s="25" t="s">
        <v>141</v>
      </c>
      <c r="C104" s="26">
        <f>C105+C107+C108+C109</f>
        <v>150055000</v>
      </c>
      <c r="D104" s="27">
        <f t="shared" si="3"/>
        <v>51151800</v>
      </c>
      <c r="E104" s="26">
        <f>E105+E107+E108+E109</f>
        <v>201206800</v>
      </c>
    </row>
    <row r="105" spans="1:6" ht="66.75" customHeight="1">
      <c r="A105" s="24" t="s">
        <v>316</v>
      </c>
      <c r="B105" s="25" t="s">
        <v>216</v>
      </c>
      <c r="C105" s="26">
        <f>C106</f>
        <v>150055000</v>
      </c>
      <c r="D105" s="27">
        <f t="shared" si="3"/>
        <v>51151800</v>
      </c>
      <c r="E105" s="26">
        <f>E106</f>
        <v>201206800</v>
      </c>
      <c r="F105" s="1">
        <v>801</v>
      </c>
    </row>
    <row r="106" spans="1:6" ht="96" customHeight="1">
      <c r="A106" s="28" t="s">
        <v>187</v>
      </c>
      <c r="B106" s="36" t="s">
        <v>167</v>
      </c>
      <c r="C106" s="30">
        <v>150055000</v>
      </c>
      <c r="D106" s="31">
        <f t="shared" si="3"/>
        <v>51151800</v>
      </c>
      <c r="E106" s="30">
        <f>189024800+12182000</f>
        <v>201206800</v>
      </c>
      <c r="F106" s="1">
        <v>801</v>
      </c>
    </row>
    <row r="107" spans="1:6" ht="61.5" customHeight="1" hidden="1">
      <c r="A107" s="37" t="s">
        <v>270</v>
      </c>
      <c r="B107" s="33" t="s">
        <v>80</v>
      </c>
      <c r="C107" s="30"/>
      <c r="D107" s="31">
        <f t="shared" si="3"/>
        <v>0</v>
      </c>
      <c r="E107" s="30"/>
      <c r="F107" s="1">
        <v>2901</v>
      </c>
    </row>
    <row r="108" spans="1:5" ht="83.25" customHeight="1" hidden="1">
      <c r="A108" s="28" t="s">
        <v>126</v>
      </c>
      <c r="B108" s="33" t="s">
        <v>127</v>
      </c>
      <c r="C108" s="30"/>
      <c r="D108" s="31">
        <f t="shared" si="3"/>
        <v>0</v>
      </c>
      <c r="E108" s="30"/>
    </row>
    <row r="109" spans="1:5" ht="51" customHeight="1" hidden="1">
      <c r="A109" s="28" t="s">
        <v>65</v>
      </c>
      <c r="B109" s="33" t="s">
        <v>115</v>
      </c>
      <c r="C109" s="30">
        <v>0</v>
      </c>
      <c r="D109" s="31">
        <f t="shared" si="3"/>
        <v>0</v>
      </c>
      <c r="E109" s="30">
        <v>0</v>
      </c>
    </row>
    <row r="110" spans="1:6" ht="57.75" customHeight="1">
      <c r="A110" s="24" t="s">
        <v>317</v>
      </c>
      <c r="B110" s="25" t="s">
        <v>128</v>
      </c>
      <c r="C110" s="26">
        <f>C111+C116+C117+C118+C119+C120+C122+C123+C124+C125+C130+C134+C136+C141</f>
        <v>144807195.73</v>
      </c>
      <c r="D110" s="38">
        <f t="shared" si="3"/>
        <v>-74448491.49999999</v>
      </c>
      <c r="E110" s="26">
        <f>E111+E116+E117+E118+E119+E120+E122+E123+E124+E125+E130+E134+E136+E141</f>
        <v>70358704.23</v>
      </c>
      <c r="F110" s="7"/>
    </row>
    <row r="111" spans="1:5" ht="81.75" customHeight="1" hidden="1">
      <c r="A111" s="37" t="s">
        <v>203</v>
      </c>
      <c r="B111" s="33" t="s">
        <v>161</v>
      </c>
      <c r="C111" s="38">
        <f>C112+C113+C114+C115</f>
        <v>0</v>
      </c>
      <c r="D111" s="31">
        <f t="shared" si="3"/>
        <v>0</v>
      </c>
      <c r="E111" s="38">
        <f>E112+E113+E114+E115</f>
        <v>0</v>
      </c>
    </row>
    <row r="112" spans="1:6" ht="105.75" customHeight="1" hidden="1">
      <c r="A112" s="37" t="s">
        <v>203</v>
      </c>
      <c r="B112" s="39" t="s">
        <v>271</v>
      </c>
      <c r="C112" s="35"/>
      <c r="D112" s="31">
        <f t="shared" si="3"/>
        <v>0</v>
      </c>
      <c r="E112" s="35"/>
      <c r="F112" s="1">
        <v>2974</v>
      </c>
    </row>
    <row r="113" spans="1:6" ht="144.75" customHeight="1" hidden="1">
      <c r="A113" s="37" t="s">
        <v>203</v>
      </c>
      <c r="B113" s="33" t="s">
        <v>142</v>
      </c>
      <c r="C113" s="35">
        <v>0</v>
      </c>
      <c r="D113" s="31">
        <f t="shared" si="3"/>
        <v>0</v>
      </c>
      <c r="E113" s="35">
        <v>0</v>
      </c>
      <c r="F113" s="1">
        <v>911</v>
      </c>
    </row>
    <row r="114" spans="1:6" ht="141" customHeight="1" hidden="1">
      <c r="A114" s="37" t="s">
        <v>203</v>
      </c>
      <c r="B114" s="33" t="s">
        <v>143</v>
      </c>
      <c r="C114" s="35">
        <v>0</v>
      </c>
      <c r="D114" s="31">
        <f t="shared" si="3"/>
        <v>0</v>
      </c>
      <c r="E114" s="35">
        <v>0</v>
      </c>
      <c r="F114" s="1">
        <v>912</v>
      </c>
    </row>
    <row r="115" spans="1:6" ht="141" customHeight="1" hidden="1">
      <c r="A115" s="37" t="s">
        <v>203</v>
      </c>
      <c r="B115" s="33" t="s">
        <v>163</v>
      </c>
      <c r="C115" s="35"/>
      <c r="D115" s="31">
        <f t="shared" si="3"/>
        <v>0</v>
      </c>
      <c r="E115" s="35"/>
      <c r="F115" s="1" t="s">
        <v>162</v>
      </c>
    </row>
    <row r="116" spans="1:5" ht="75" customHeight="1" hidden="1">
      <c r="A116" s="28" t="s">
        <v>202</v>
      </c>
      <c r="B116" s="40" t="s">
        <v>201</v>
      </c>
      <c r="C116" s="35"/>
      <c r="D116" s="31">
        <f t="shared" si="3"/>
        <v>0</v>
      </c>
      <c r="E116" s="35"/>
    </row>
    <row r="117" spans="1:6" ht="80.25" customHeight="1">
      <c r="A117" s="28" t="s">
        <v>241</v>
      </c>
      <c r="B117" s="40" t="s">
        <v>217</v>
      </c>
      <c r="C117" s="35">
        <v>3101818.18</v>
      </c>
      <c r="D117" s="31">
        <f t="shared" si="3"/>
        <v>67581.81999999983</v>
      </c>
      <c r="E117" s="35">
        <v>3169400</v>
      </c>
      <c r="F117" s="2" t="s">
        <v>301</v>
      </c>
    </row>
    <row r="118" spans="1:5" ht="109.5" customHeight="1" hidden="1">
      <c r="A118" s="28" t="s">
        <v>211</v>
      </c>
      <c r="B118" s="41" t="s">
        <v>165</v>
      </c>
      <c r="C118" s="35"/>
      <c r="D118" s="31">
        <f t="shared" si="3"/>
        <v>0</v>
      </c>
      <c r="E118" s="35"/>
    </row>
    <row r="119" spans="1:5" ht="96" customHeight="1" hidden="1">
      <c r="A119" s="28" t="s">
        <v>272</v>
      </c>
      <c r="B119" s="42" t="s">
        <v>214</v>
      </c>
      <c r="C119" s="35"/>
      <c r="D119" s="31"/>
      <c r="E119" s="35"/>
    </row>
    <row r="120" spans="1:5" ht="97.5" customHeight="1" hidden="1">
      <c r="A120" s="28" t="s">
        <v>212</v>
      </c>
      <c r="B120" s="43" t="s">
        <v>218</v>
      </c>
      <c r="C120" s="38">
        <f>C121</f>
        <v>0</v>
      </c>
      <c r="D120" s="31"/>
      <c r="E120" s="38">
        <f>E121</f>
        <v>0</v>
      </c>
    </row>
    <row r="121" spans="1:5" ht="108.75" customHeight="1" hidden="1">
      <c r="A121" s="28" t="s">
        <v>212</v>
      </c>
      <c r="B121" s="44" t="s">
        <v>210</v>
      </c>
      <c r="C121" s="35">
        <v>0</v>
      </c>
      <c r="D121" s="31"/>
      <c r="E121" s="35">
        <v>0</v>
      </c>
    </row>
    <row r="122" spans="1:6" ht="93.75" customHeight="1">
      <c r="A122" s="28" t="s">
        <v>245</v>
      </c>
      <c r="B122" s="28" t="s">
        <v>240</v>
      </c>
      <c r="C122" s="35">
        <v>16710654.13</v>
      </c>
      <c r="D122" s="31">
        <f aca="true" t="shared" si="4" ref="D122:D144">E122-C122</f>
        <v>473045.8699999992</v>
      </c>
      <c r="E122" s="35">
        <f>16796600+387100</f>
        <v>17183700</v>
      </c>
      <c r="F122" s="1" t="s">
        <v>285</v>
      </c>
    </row>
    <row r="123" spans="1:6" ht="79.5" customHeight="1">
      <c r="A123" s="28" t="s">
        <v>242</v>
      </c>
      <c r="B123" s="45" t="s">
        <v>204</v>
      </c>
      <c r="C123" s="35">
        <v>1185504.23</v>
      </c>
      <c r="D123" s="31">
        <f t="shared" si="4"/>
        <v>0</v>
      </c>
      <c r="E123" s="35">
        <v>1185504.23</v>
      </c>
      <c r="F123" s="1" t="s">
        <v>260</v>
      </c>
    </row>
    <row r="124" spans="1:6" ht="54" customHeight="1">
      <c r="A124" s="28" t="s">
        <v>246</v>
      </c>
      <c r="B124" s="33" t="s">
        <v>209</v>
      </c>
      <c r="C124" s="35">
        <v>89589.73</v>
      </c>
      <c r="D124" s="31">
        <f t="shared" si="4"/>
        <v>1645810.27</v>
      </c>
      <c r="E124" s="35">
        <v>1735400</v>
      </c>
      <c r="F124" s="1" t="s">
        <v>259</v>
      </c>
    </row>
    <row r="125" spans="1:5" ht="42.75" customHeight="1">
      <c r="A125" s="24" t="s">
        <v>300</v>
      </c>
      <c r="B125" s="25" t="s">
        <v>219</v>
      </c>
      <c r="C125" s="38">
        <f>C126+C127+C128+C129</f>
        <v>0</v>
      </c>
      <c r="D125" s="27">
        <f t="shared" si="4"/>
        <v>4834200</v>
      </c>
      <c r="E125" s="38">
        <f>E126+E127+E128+E129</f>
        <v>4834200</v>
      </c>
    </row>
    <row r="126" spans="1:5" ht="70.5" customHeight="1">
      <c r="A126" s="28" t="s">
        <v>243</v>
      </c>
      <c r="B126" s="45" t="s">
        <v>273</v>
      </c>
      <c r="C126" s="35"/>
      <c r="D126" s="31">
        <f t="shared" si="4"/>
        <v>4675400</v>
      </c>
      <c r="E126" s="35">
        <v>4675400</v>
      </c>
    </row>
    <row r="127" spans="1:5" ht="85.5" customHeight="1">
      <c r="A127" s="28" t="s">
        <v>243</v>
      </c>
      <c r="B127" s="45" t="s">
        <v>318</v>
      </c>
      <c r="C127" s="35">
        <v>0</v>
      </c>
      <c r="D127" s="31">
        <f t="shared" si="4"/>
        <v>108300</v>
      </c>
      <c r="E127" s="35">
        <v>108300</v>
      </c>
    </row>
    <row r="128" spans="1:6" ht="58.5" customHeight="1">
      <c r="A128" s="28" t="s">
        <v>243</v>
      </c>
      <c r="B128" s="45" t="s">
        <v>319</v>
      </c>
      <c r="C128" s="35"/>
      <c r="D128" s="31">
        <f t="shared" si="4"/>
        <v>50500</v>
      </c>
      <c r="E128" s="35">
        <v>50500</v>
      </c>
      <c r="F128" s="1" t="s">
        <v>302</v>
      </c>
    </row>
    <row r="129" spans="1:5" ht="45" customHeight="1" hidden="1">
      <c r="A129" s="28" t="s">
        <v>243</v>
      </c>
      <c r="B129" s="28" t="s">
        <v>274</v>
      </c>
      <c r="C129" s="35"/>
      <c r="D129" s="31">
        <f t="shared" si="4"/>
        <v>0</v>
      </c>
      <c r="E129" s="35"/>
    </row>
    <row r="130" spans="1:5" ht="81" customHeight="1" hidden="1">
      <c r="A130" s="28" t="s">
        <v>188</v>
      </c>
      <c r="B130" s="33" t="s">
        <v>267</v>
      </c>
      <c r="C130" s="38">
        <f>C131+C132+C133</f>
        <v>0</v>
      </c>
      <c r="D130" s="31">
        <f t="shared" si="4"/>
        <v>0</v>
      </c>
      <c r="E130" s="38">
        <f>E131+E132+E133</f>
        <v>0</v>
      </c>
    </row>
    <row r="131" spans="1:5" ht="72.75" customHeight="1" hidden="1">
      <c r="A131" s="28" t="s">
        <v>188</v>
      </c>
      <c r="B131" s="46" t="s">
        <v>275</v>
      </c>
      <c r="C131" s="35"/>
      <c r="D131" s="31">
        <f t="shared" si="4"/>
        <v>0</v>
      </c>
      <c r="E131" s="35"/>
    </row>
    <row r="132" spans="1:6" ht="72.75" customHeight="1" hidden="1">
      <c r="A132" s="28" t="s">
        <v>188</v>
      </c>
      <c r="B132" s="33" t="s">
        <v>164</v>
      </c>
      <c r="C132" s="35"/>
      <c r="D132" s="31">
        <f t="shared" si="4"/>
        <v>0</v>
      </c>
      <c r="E132" s="35"/>
      <c r="F132" s="1">
        <v>2933</v>
      </c>
    </row>
    <row r="133" spans="1:5" ht="71.25" customHeight="1" hidden="1">
      <c r="A133" s="28" t="s">
        <v>188</v>
      </c>
      <c r="B133" s="45" t="s">
        <v>185</v>
      </c>
      <c r="C133" s="35"/>
      <c r="D133" s="31">
        <f t="shared" si="4"/>
        <v>0</v>
      </c>
      <c r="E133" s="35"/>
    </row>
    <row r="134" spans="1:6" ht="54.75" customHeight="1" hidden="1">
      <c r="A134" s="28" t="s">
        <v>199</v>
      </c>
      <c r="B134" s="45" t="s">
        <v>200</v>
      </c>
      <c r="C134" s="35">
        <f>C135</f>
        <v>0</v>
      </c>
      <c r="D134" s="31">
        <f t="shared" si="4"/>
        <v>0</v>
      </c>
      <c r="E134" s="35">
        <f>E135</f>
        <v>0</v>
      </c>
      <c r="F134" s="1">
        <v>347</v>
      </c>
    </row>
    <row r="135" spans="1:6" ht="77.25" customHeight="1" hidden="1">
      <c r="A135" s="28" t="s">
        <v>199</v>
      </c>
      <c r="B135" s="47" t="s">
        <v>184</v>
      </c>
      <c r="C135" s="35">
        <v>0</v>
      </c>
      <c r="D135" s="31">
        <f t="shared" si="4"/>
        <v>0</v>
      </c>
      <c r="E135" s="35">
        <v>0</v>
      </c>
      <c r="F135" s="1" t="s">
        <v>208</v>
      </c>
    </row>
    <row r="136" spans="1:5" ht="75.75" customHeight="1">
      <c r="A136" s="24" t="s">
        <v>320</v>
      </c>
      <c r="B136" s="48" t="s">
        <v>215</v>
      </c>
      <c r="C136" s="38">
        <f>C137+C139+C140</f>
        <v>119364560.46</v>
      </c>
      <c r="D136" s="27">
        <f t="shared" si="4"/>
        <v>-117353160.46</v>
      </c>
      <c r="E136" s="38">
        <f>E137+E139+E140</f>
        <v>2011400</v>
      </c>
    </row>
    <row r="137" spans="1:6" ht="75.75" customHeight="1">
      <c r="A137" s="28" t="s">
        <v>247</v>
      </c>
      <c r="B137" s="49" t="s">
        <v>276</v>
      </c>
      <c r="C137" s="35">
        <v>523947.46</v>
      </c>
      <c r="D137" s="31">
        <f t="shared" si="4"/>
        <v>-172247.46000000002</v>
      </c>
      <c r="E137" s="35">
        <f>0+351700</f>
        <v>351700</v>
      </c>
      <c r="F137" s="1" t="s">
        <v>286</v>
      </c>
    </row>
    <row r="138" spans="1:6" ht="75.75" customHeight="1" hidden="1">
      <c r="A138" s="28" t="s">
        <v>277</v>
      </c>
      <c r="B138" s="49" t="s">
        <v>278</v>
      </c>
      <c r="C138" s="35">
        <v>0</v>
      </c>
      <c r="D138" s="31">
        <f t="shared" si="4"/>
        <v>0</v>
      </c>
      <c r="E138" s="35">
        <v>0</v>
      </c>
      <c r="F138" s="1" t="s">
        <v>287</v>
      </c>
    </row>
    <row r="139" spans="1:6" ht="105.75" customHeight="1">
      <c r="A139" s="28" t="s">
        <v>247</v>
      </c>
      <c r="B139" s="49" t="s">
        <v>278</v>
      </c>
      <c r="C139" s="35">
        <v>117472113</v>
      </c>
      <c r="D139" s="31">
        <f t="shared" si="4"/>
        <v>-117472113</v>
      </c>
      <c r="E139" s="35"/>
      <c r="F139" s="1" t="s">
        <v>287</v>
      </c>
    </row>
    <row r="140" spans="1:5" ht="93.75" customHeight="1">
      <c r="A140" s="28" t="s">
        <v>247</v>
      </c>
      <c r="B140" s="47" t="s">
        <v>279</v>
      </c>
      <c r="C140" s="35">
        <v>1368500</v>
      </c>
      <c r="D140" s="31">
        <f t="shared" si="4"/>
        <v>291200</v>
      </c>
      <c r="E140" s="35">
        <f>0+1659700</f>
        <v>1659700</v>
      </c>
    </row>
    <row r="141" spans="1:5" ht="45" customHeight="1">
      <c r="A141" s="50" t="s">
        <v>254</v>
      </c>
      <c r="B141" s="25" t="s">
        <v>88</v>
      </c>
      <c r="C141" s="26">
        <f>C142+C143+C144+C145+C146+C147+C148</f>
        <v>4355069</v>
      </c>
      <c r="D141" s="27">
        <f t="shared" si="4"/>
        <v>35884031</v>
      </c>
      <c r="E141" s="26">
        <f>E142+E143+E144+E145+E146+E147+E148+E149</f>
        <v>40239100</v>
      </c>
    </row>
    <row r="142" spans="1:6" ht="83.25" customHeight="1">
      <c r="A142" s="37" t="s">
        <v>244</v>
      </c>
      <c r="B142" s="51" t="s">
        <v>158</v>
      </c>
      <c r="C142" s="35">
        <v>1395800</v>
      </c>
      <c r="D142" s="31">
        <f t="shared" si="4"/>
        <v>315700</v>
      </c>
      <c r="E142" s="35">
        <v>1711500</v>
      </c>
      <c r="F142" s="1">
        <v>966</v>
      </c>
    </row>
    <row r="143" spans="1:6" ht="99" customHeight="1" hidden="1">
      <c r="A143" s="37" t="s">
        <v>189</v>
      </c>
      <c r="B143" s="51" t="s">
        <v>280</v>
      </c>
      <c r="C143" s="35">
        <v>0</v>
      </c>
      <c r="D143" s="31">
        <f t="shared" si="4"/>
        <v>0</v>
      </c>
      <c r="E143" s="35">
        <v>0</v>
      </c>
      <c r="F143" s="8">
        <v>981</v>
      </c>
    </row>
    <row r="144" spans="1:6" ht="99" customHeight="1">
      <c r="A144" s="37" t="s">
        <v>248</v>
      </c>
      <c r="B144" s="33" t="s">
        <v>207</v>
      </c>
      <c r="C144" s="35"/>
      <c r="D144" s="31">
        <f t="shared" si="4"/>
        <v>9800</v>
      </c>
      <c r="E144" s="35">
        <v>9800</v>
      </c>
      <c r="F144" s="8">
        <v>2904</v>
      </c>
    </row>
    <row r="145" spans="1:6" ht="81.75" customHeight="1">
      <c r="A145" s="37" t="s">
        <v>189</v>
      </c>
      <c r="B145" s="44" t="s">
        <v>213</v>
      </c>
      <c r="C145" s="35"/>
      <c r="D145" s="31">
        <f>E145-C145</f>
        <v>34959400</v>
      </c>
      <c r="E145" s="35">
        <v>34959400</v>
      </c>
      <c r="F145" s="8">
        <v>2938</v>
      </c>
    </row>
    <row r="146" spans="1:6" ht="148.5" customHeight="1">
      <c r="A146" s="37" t="s">
        <v>248</v>
      </c>
      <c r="B146" s="52" t="s">
        <v>183</v>
      </c>
      <c r="C146" s="35">
        <v>896100</v>
      </c>
      <c r="D146" s="31">
        <f>E146-C146</f>
        <v>359500</v>
      </c>
      <c r="E146" s="35">
        <f>1849700-594100</f>
        <v>1255600</v>
      </c>
      <c r="F146" s="8">
        <v>2975</v>
      </c>
    </row>
    <row r="147" spans="1:6" ht="82.5" customHeight="1">
      <c r="A147" s="37" t="s">
        <v>248</v>
      </c>
      <c r="B147" s="33" t="s">
        <v>313</v>
      </c>
      <c r="C147" s="35"/>
      <c r="D147" s="31">
        <f>E147-C147</f>
        <v>78100</v>
      </c>
      <c r="E147" s="35">
        <f>0+78100</f>
        <v>78100</v>
      </c>
      <c r="F147" s="8"/>
    </row>
    <row r="148" spans="1:6" ht="109.5" customHeight="1">
      <c r="A148" s="37" t="s">
        <v>244</v>
      </c>
      <c r="B148" s="33" t="s">
        <v>220</v>
      </c>
      <c r="C148" s="35">
        <v>2063169</v>
      </c>
      <c r="D148" s="31">
        <f aca="true" t="shared" si="5" ref="D148:D184">E148-C148</f>
        <v>106531</v>
      </c>
      <c r="E148" s="35">
        <f>3070700-901000</f>
        <v>2169700</v>
      </c>
      <c r="F148" s="8">
        <v>2951</v>
      </c>
    </row>
    <row r="149" spans="1:6" ht="120" customHeight="1">
      <c r="A149" s="37" t="s">
        <v>248</v>
      </c>
      <c r="B149" s="51" t="s">
        <v>303</v>
      </c>
      <c r="C149" s="35"/>
      <c r="D149" s="31">
        <f t="shared" si="5"/>
        <v>55000</v>
      </c>
      <c r="E149" s="35">
        <f>27000+28000</f>
        <v>55000</v>
      </c>
      <c r="F149" s="8">
        <v>995</v>
      </c>
    </row>
    <row r="150" spans="1:5" ht="84" customHeight="1">
      <c r="A150" s="24" t="s">
        <v>256</v>
      </c>
      <c r="B150" s="25" t="s">
        <v>144</v>
      </c>
      <c r="C150" s="26">
        <f>C151+C161+C166+C167+C168+C169+C171+C170</f>
        <v>231594120</v>
      </c>
      <c r="D150" s="27">
        <f t="shared" si="5"/>
        <v>71621580</v>
      </c>
      <c r="E150" s="26">
        <f>E151+E161+E166+E167+E168+E169+E171+E170</f>
        <v>303215700</v>
      </c>
    </row>
    <row r="151" spans="1:5" ht="72.75" customHeight="1">
      <c r="A151" s="50" t="s">
        <v>255</v>
      </c>
      <c r="B151" s="25" t="s">
        <v>90</v>
      </c>
      <c r="C151" s="26">
        <f>C152+C153+C154+C155+C156+C157+C158+C159+C160+C162+C163+C164+C165</f>
        <v>223220700</v>
      </c>
      <c r="D151" s="27">
        <f t="shared" si="5"/>
        <v>69434400</v>
      </c>
      <c r="E151" s="26">
        <f>E152+E153+E154+E155+E156+E157+E158+E159+E160+E162+E163+E164+E165</f>
        <v>292655100</v>
      </c>
    </row>
    <row r="152" spans="1:6" ht="183" customHeight="1">
      <c r="A152" s="37" t="s">
        <v>250</v>
      </c>
      <c r="B152" s="53" t="s">
        <v>170</v>
      </c>
      <c r="C152" s="35">
        <v>211398300</v>
      </c>
      <c r="D152" s="31">
        <f t="shared" si="5"/>
        <v>69521700</v>
      </c>
      <c r="E152" s="35">
        <f>263671400+17248600</f>
        <v>280920000</v>
      </c>
      <c r="F152" s="1">
        <v>934</v>
      </c>
    </row>
    <row r="153" spans="1:6" ht="135.75" customHeight="1" hidden="1">
      <c r="A153" s="37" t="s">
        <v>190</v>
      </c>
      <c r="B153" s="53" t="s">
        <v>157</v>
      </c>
      <c r="C153" s="35"/>
      <c r="D153" s="31">
        <f t="shared" si="5"/>
        <v>0</v>
      </c>
      <c r="E153" s="35"/>
      <c r="F153" s="1">
        <v>937</v>
      </c>
    </row>
    <row r="154" spans="1:6" ht="70.5" customHeight="1">
      <c r="A154" s="37" t="s">
        <v>251</v>
      </c>
      <c r="B154" s="53" t="s">
        <v>173</v>
      </c>
      <c r="C154" s="35">
        <v>58700</v>
      </c>
      <c r="D154" s="31">
        <f t="shared" si="5"/>
        <v>6800</v>
      </c>
      <c r="E154" s="35">
        <f>58200+7300</f>
        <v>65500</v>
      </c>
      <c r="F154" s="1">
        <v>967</v>
      </c>
    </row>
    <row r="155" spans="1:6" ht="111" customHeight="1">
      <c r="A155" s="37" t="s">
        <v>251</v>
      </c>
      <c r="B155" s="33" t="s">
        <v>174</v>
      </c>
      <c r="C155" s="35">
        <v>214500</v>
      </c>
      <c r="D155" s="31">
        <f t="shared" si="5"/>
        <v>35700</v>
      </c>
      <c r="E155" s="35">
        <f>237700+12500</f>
        <v>250200</v>
      </c>
      <c r="F155" s="1">
        <v>955</v>
      </c>
    </row>
    <row r="156" spans="1:6" ht="127.5" customHeight="1">
      <c r="A156" s="37" t="s">
        <v>251</v>
      </c>
      <c r="B156" s="54" t="s">
        <v>171</v>
      </c>
      <c r="C156" s="35">
        <v>782700</v>
      </c>
      <c r="D156" s="31">
        <f t="shared" si="5"/>
        <v>54900</v>
      </c>
      <c r="E156" s="35">
        <f>880100-42500</f>
        <v>837600</v>
      </c>
      <c r="F156" s="1">
        <v>940</v>
      </c>
    </row>
    <row r="157" spans="1:6" ht="99" customHeight="1">
      <c r="A157" s="37" t="s">
        <v>251</v>
      </c>
      <c r="B157" s="53" t="s">
        <v>172</v>
      </c>
      <c r="C157" s="35">
        <v>1467000</v>
      </c>
      <c r="D157" s="31">
        <f t="shared" si="5"/>
        <v>-80000</v>
      </c>
      <c r="E157" s="35">
        <v>1387000</v>
      </c>
      <c r="F157" s="1">
        <v>945</v>
      </c>
    </row>
    <row r="158" spans="1:6" ht="131.25" customHeight="1">
      <c r="A158" s="37" t="s">
        <v>251</v>
      </c>
      <c r="B158" s="33" t="s">
        <v>177</v>
      </c>
      <c r="C158" s="35">
        <v>104500</v>
      </c>
      <c r="D158" s="31">
        <f t="shared" si="5"/>
        <v>6700</v>
      </c>
      <c r="E158" s="35">
        <v>111200</v>
      </c>
      <c r="F158" s="1">
        <v>2962</v>
      </c>
    </row>
    <row r="159" spans="1:6" ht="86.25" customHeight="1">
      <c r="A159" s="37" t="s">
        <v>251</v>
      </c>
      <c r="B159" s="33" t="s">
        <v>176</v>
      </c>
      <c r="C159" s="35">
        <v>57800</v>
      </c>
      <c r="D159" s="31">
        <f t="shared" si="5"/>
        <v>7200</v>
      </c>
      <c r="E159" s="35">
        <f>61700+3300</f>
        <v>65000</v>
      </c>
      <c r="F159" s="1">
        <v>949</v>
      </c>
    </row>
    <row r="160" spans="1:6" ht="110.25">
      <c r="A160" s="37" t="s">
        <v>251</v>
      </c>
      <c r="B160" s="33" t="s">
        <v>186</v>
      </c>
      <c r="C160" s="35">
        <v>173000</v>
      </c>
      <c r="D160" s="31">
        <f t="shared" si="5"/>
        <v>-158600</v>
      </c>
      <c r="E160" s="35">
        <f>0+14400</f>
        <v>14400</v>
      </c>
      <c r="F160" s="1">
        <v>2969</v>
      </c>
    </row>
    <row r="161" spans="1:5" ht="63" hidden="1">
      <c r="A161" s="28" t="s">
        <v>281</v>
      </c>
      <c r="B161" s="33" t="s">
        <v>89</v>
      </c>
      <c r="C161" s="35"/>
      <c r="D161" s="31">
        <f t="shared" si="5"/>
        <v>0</v>
      </c>
      <c r="E161" s="35"/>
    </row>
    <row r="162" spans="1:6" ht="69" customHeight="1">
      <c r="A162" s="37" t="s">
        <v>250</v>
      </c>
      <c r="B162" s="33" t="s">
        <v>169</v>
      </c>
      <c r="C162" s="35">
        <v>1522800</v>
      </c>
      <c r="D162" s="31">
        <f t="shared" si="5"/>
        <v>70400</v>
      </c>
      <c r="E162" s="35">
        <f>1513500+79700</f>
        <v>1593200</v>
      </c>
      <c r="F162" s="1">
        <v>936</v>
      </c>
    </row>
    <row r="163" spans="1:6" ht="117.75" customHeight="1">
      <c r="A163" s="28" t="s">
        <v>190</v>
      </c>
      <c r="B163" s="33" t="s">
        <v>168</v>
      </c>
      <c r="C163" s="35">
        <v>6596700</v>
      </c>
      <c r="D163" s="31">
        <f t="shared" si="5"/>
        <v>-57300</v>
      </c>
      <c r="E163" s="35">
        <v>6539400</v>
      </c>
      <c r="F163" s="1">
        <v>0</v>
      </c>
    </row>
    <row r="164" spans="1:6" ht="115.5" customHeight="1">
      <c r="A164" s="37" t="s">
        <v>251</v>
      </c>
      <c r="B164" s="33" t="s">
        <v>237</v>
      </c>
      <c r="C164" s="35">
        <v>422800</v>
      </c>
      <c r="D164" s="31">
        <f t="shared" si="5"/>
        <v>22300</v>
      </c>
      <c r="E164" s="35">
        <f>422800+22300</f>
        <v>445100</v>
      </c>
      <c r="F164" s="1">
        <v>2941</v>
      </c>
    </row>
    <row r="165" spans="1:6" ht="144.75" customHeight="1">
      <c r="A165" s="37" t="s">
        <v>251</v>
      </c>
      <c r="B165" s="33" t="s">
        <v>159</v>
      </c>
      <c r="C165" s="35">
        <v>421900</v>
      </c>
      <c r="D165" s="31">
        <f t="shared" si="5"/>
        <v>4600</v>
      </c>
      <c r="E165" s="35">
        <f>405200+21300</f>
        <v>426500</v>
      </c>
      <c r="F165" s="1">
        <v>942</v>
      </c>
    </row>
    <row r="166" spans="1:6" ht="110.25" customHeight="1">
      <c r="A166" s="37" t="s">
        <v>249</v>
      </c>
      <c r="B166" s="33" t="s">
        <v>145</v>
      </c>
      <c r="C166" s="35">
        <v>3615500</v>
      </c>
      <c r="D166" s="31">
        <f t="shared" si="5"/>
        <v>190300</v>
      </c>
      <c r="E166" s="35">
        <f>3615500+190300</f>
        <v>3805800</v>
      </c>
      <c r="F166" s="1">
        <v>2935</v>
      </c>
    </row>
    <row r="167" spans="1:6" ht="36" customHeight="1" hidden="1">
      <c r="A167" s="37" t="s">
        <v>191</v>
      </c>
      <c r="B167" s="33" t="s">
        <v>179</v>
      </c>
      <c r="C167" s="35">
        <v>0</v>
      </c>
      <c r="D167" s="31">
        <f t="shared" si="5"/>
        <v>0</v>
      </c>
      <c r="E167" s="35">
        <v>0</v>
      </c>
      <c r="F167" s="1">
        <v>365</v>
      </c>
    </row>
    <row r="168" spans="1:6" ht="98.25" customHeight="1">
      <c r="A168" s="28" t="s">
        <v>252</v>
      </c>
      <c r="B168" s="33" t="s">
        <v>308</v>
      </c>
      <c r="C168" s="35">
        <v>86500</v>
      </c>
      <c r="D168" s="31">
        <f t="shared" si="5"/>
        <v>6500</v>
      </c>
      <c r="E168" s="35">
        <f>88300+4700</f>
        <v>93000</v>
      </c>
      <c r="F168" s="1">
        <v>370</v>
      </c>
    </row>
    <row r="169" spans="1:6" ht="78.75" customHeight="1">
      <c r="A169" s="37" t="s">
        <v>282</v>
      </c>
      <c r="B169" s="55" t="s">
        <v>311</v>
      </c>
      <c r="C169" s="35">
        <v>4671420</v>
      </c>
      <c r="D169" s="31">
        <f t="shared" si="5"/>
        <v>1990380</v>
      </c>
      <c r="E169" s="35">
        <v>6661800</v>
      </c>
      <c r="F169" s="1">
        <v>200</v>
      </c>
    </row>
    <row r="170" spans="1:6" ht="36" customHeight="1" hidden="1">
      <c r="A170" s="37" t="s">
        <v>192</v>
      </c>
      <c r="B170" s="42" t="s">
        <v>178</v>
      </c>
      <c r="C170" s="35"/>
      <c r="D170" s="31">
        <f t="shared" si="5"/>
        <v>0</v>
      </c>
      <c r="E170" s="35"/>
      <c r="F170" s="1" t="s">
        <v>160</v>
      </c>
    </row>
    <row r="171" spans="1:5" ht="69" customHeight="1" hidden="1">
      <c r="A171" s="28"/>
      <c r="B171" s="33"/>
      <c r="C171" s="35">
        <v>0</v>
      </c>
      <c r="D171" s="31">
        <f t="shared" si="5"/>
        <v>0</v>
      </c>
      <c r="E171" s="35">
        <v>0</v>
      </c>
    </row>
    <row r="172" spans="1:5" ht="38.25" customHeight="1">
      <c r="A172" s="24" t="s">
        <v>258</v>
      </c>
      <c r="B172" s="56" t="s">
        <v>146</v>
      </c>
      <c r="C172" s="26">
        <f>C173+C177+C178</f>
        <v>25001800</v>
      </c>
      <c r="D172" s="27">
        <f t="shared" si="5"/>
        <v>661200</v>
      </c>
      <c r="E172" s="26">
        <f>E173+E177+E178+E181</f>
        <v>25663000</v>
      </c>
    </row>
    <row r="173" spans="1:5" ht="108.75" customHeight="1">
      <c r="A173" s="24" t="s">
        <v>309</v>
      </c>
      <c r="B173" s="25" t="s">
        <v>239</v>
      </c>
      <c r="C173" s="26">
        <f>C174+C175+C176</f>
        <v>1800</v>
      </c>
      <c r="D173" s="27">
        <f>E173-C173</f>
        <v>9000</v>
      </c>
      <c r="E173" s="26">
        <f>E174+E175+E176</f>
        <v>10800</v>
      </c>
    </row>
    <row r="174" spans="1:5" ht="103.5" customHeight="1">
      <c r="A174" s="28" t="s">
        <v>238</v>
      </c>
      <c r="B174" s="33" t="s">
        <v>239</v>
      </c>
      <c r="C174" s="30">
        <v>900</v>
      </c>
      <c r="D174" s="31">
        <f t="shared" si="5"/>
        <v>0</v>
      </c>
      <c r="E174" s="30">
        <v>900</v>
      </c>
    </row>
    <row r="175" spans="1:5" ht="104.25" customHeight="1">
      <c r="A175" s="28" t="s">
        <v>257</v>
      </c>
      <c r="B175" s="33" t="s">
        <v>239</v>
      </c>
      <c r="C175" s="30">
        <v>900</v>
      </c>
      <c r="D175" s="31">
        <f t="shared" si="5"/>
        <v>0</v>
      </c>
      <c r="E175" s="30">
        <v>900</v>
      </c>
    </row>
    <row r="176" spans="1:5" ht="101.25" customHeight="1">
      <c r="A176" s="28" t="s">
        <v>304</v>
      </c>
      <c r="B176" s="33" t="s">
        <v>239</v>
      </c>
      <c r="C176" s="30">
        <v>0</v>
      </c>
      <c r="D176" s="31">
        <f>E176-C176</f>
        <v>9000</v>
      </c>
      <c r="E176" s="30">
        <v>9000</v>
      </c>
    </row>
    <row r="177" spans="1:6" ht="112.5" customHeight="1">
      <c r="A177" s="28" t="s">
        <v>253</v>
      </c>
      <c r="B177" s="33" t="s">
        <v>310</v>
      </c>
      <c r="C177" s="35">
        <v>25000000</v>
      </c>
      <c r="D177" s="31">
        <f t="shared" si="5"/>
        <v>-97700</v>
      </c>
      <c r="E177" s="35">
        <v>24902300</v>
      </c>
      <c r="F177" s="1" t="s">
        <v>221</v>
      </c>
    </row>
    <row r="178" spans="1:6" ht="109.5" customHeight="1" hidden="1">
      <c r="A178" s="28" t="s">
        <v>262</v>
      </c>
      <c r="B178" s="57" t="s">
        <v>222</v>
      </c>
      <c r="C178" s="35">
        <f>C179+C180</f>
        <v>0</v>
      </c>
      <c r="D178" s="31">
        <f t="shared" si="5"/>
        <v>0</v>
      </c>
      <c r="E178" s="35">
        <f>E179+E180</f>
        <v>0</v>
      </c>
      <c r="F178" s="1" t="s">
        <v>261</v>
      </c>
    </row>
    <row r="179" spans="1:5" ht="60" customHeight="1" hidden="1">
      <c r="A179" s="28" t="s">
        <v>263</v>
      </c>
      <c r="B179" s="57" t="s">
        <v>283</v>
      </c>
      <c r="C179" s="35">
        <v>0</v>
      </c>
      <c r="D179" s="31">
        <f t="shared" si="5"/>
        <v>0</v>
      </c>
      <c r="E179" s="35">
        <v>0</v>
      </c>
    </row>
    <row r="180" spans="1:5" ht="60" customHeight="1" hidden="1">
      <c r="A180" s="28" t="s">
        <v>269</v>
      </c>
      <c r="B180" s="57" t="s">
        <v>284</v>
      </c>
      <c r="C180" s="35">
        <v>0</v>
      </c>
      <c r="D180" s="31">
        <f t="shared" si="5"/>
        <v>0</v>
      </c>
      <c r="E180" s="35">
        <v>0</v>
      </c>
    </row>
    <row r="181" spans="1:5" ht="60" customHeight="1">
      <c r="A181" s="24" t="s">
        <v>321</v>
      </c>
      <c r="B181" s="58" t="s">
        <v>324</v>
      </c>
      <c r="C181" s="38">
        <v>0</v>
      </c>
      <c r="D181" s="27">
        <f t="shared" si="5"/>
        <v>749900</v>
      </c>
      <c r="E181" s="38">
        <f>E182</f>
        <v>749900</v>
      </c>
    </row>
    <row r="182" spans="1:5" ht="82.5" customHeight="1">
      <c r="A182" s="28" t="s">
        <v>312</v>
      </c>
      <c r="B182" s="57" t="s">
        <v>322</v>
      </c>
      <c r="C182" s="30">
        <v>0</v>
      </c>
      <c r="D182" s="31">
        <f>E182-C182</f>
        <v>749900</v>
      </c>
      <c r="E182" s="30">
        <f>0+749900</f>
        <v>749900</v>
      </c>
    </row>
    <row r="183" spans="1:5" ht="60" customHeight="1" hidden="1">
      <c r="A183" s="28"/>
      <c r="B183" s="57"/>
      <c r="C183" s="35"/>
      <c r="D183" s="31"/>
      <c r="E183" s="35"/>
    </row>
    <row r="184" spans="1:5" ht="43.5" customHeight="1">
      <c r="A184" s="24"/>
      <c r="B184" s="25" t="s">
        <v>116</v>
      </c>
      <c r="C184" s="26">
        <f>C13+C102</f>
        <v>708416778.73</v>
      </c>
      <c r="D184" s="27">
        <f t="shared" si="5"/>
        <v>69112225.5</v>
      </c>
      <c r="E184" s="26">
        <f>E13+E102</f>
        <v>777529004.23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  <rowBreaks count="1" manualBreakCount="1"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2021-12-20T08:56:52Z</cp:lastPrinted>
  <dcterms:created xsi:type="dcterms:W3CDTF">1996-10-08T23:32:33Z</dcterms:created>
  <dcterms:modified xsi:type="dcterms:W3CDTF">2021-12-20T08:57:09Z</dcterms:modified>
  <cp:category/>
  <cp:version/>
  <cp:contentType/>
  <cp:contentStatus/>
</cp:coreProperties>
</file>