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253" activeTab="0"/>
  </bookViews>
  <sheets>
    <sheet name="2022г" sheetId="1" r:id="rId1"/>
    <sheet name="2023-2024гг" sheetId="2" r:id="rId2"/>
  </sheets>
  <definedNames>
    <definedName name="Z_C283BA83_0D13_4C5E_A315_F93E8618CDD5_.wvu.Cols" localSheetId="0" hidden="1">'2022г'!$G:$G</definedName>
    <definedName name="Z_C283BA83_0D13_4C5E_A315_F93E8618CDD5_.wvu.Cols" localSheetId="1" hidden="1">'2023-2024гг'!#REF!</definedName>
    <definedName name="_xlnm.Print_Area" localSheetId="0">'2022г'!$A$1:$I$718</definedName>
    <definedName name="_xlnm.Print_Area" localSheetId="1">'2023-2024гг'!$A$1:$L$623</definedName>
  </definedNames>
  <calcPr fullCalcOnLoad="1"/>
</workbook>
</file>

<file path=xl/sharedStrings.xml><?xml version="1.0" encoding="utf-8"?>
<sst xmlns="http://schemas.openxmlformats.org/spreadsheetml/2006/main" count="5547" uniqueCount="754">
  <si>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</si>
  <si>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</si>
  <si>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</si>
  <si>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</si>
  <si>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</si>
  <si>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</si>
  <si>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</si>
  <si>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</si>
  <si>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</si>
  <si>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</si>
  <si>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</si>
  <si>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</si>
  <si>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</si>
  <si>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</si>
  <si>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</si>
  <si>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</si>
  <si>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</si>
  <si>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</si>
  <si>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</si>
  <si>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</si>
  <si>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</si>
  <si>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</si>
  <si>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</si>
  <si>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</si>
  <si>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</si>
  <si>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</si>
  <si>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</si>
  <si>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</si>
  <si>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</si>
  <si>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</si>
  <si>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</si>
  <si>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</si>
  <si>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</si>
  <si>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</si>
  <si>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</si>
  <si>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</si>
  <si>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</si>
  <si>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</si>
  <si>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</si>
  <si>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</si>
  <si>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</si>
  <si>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</si>
  <si>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</si>
  <si>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</si>
  <si>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</si>
  <si>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</si>
  <si>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</si>
  <si>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</si>
  <si>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</si>
  <si>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</si>
  <si>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</si>
  <si>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</si>
  <si>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</si>
  <si>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</si>
  <si>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</si>
  <si>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</si>
  <si>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</si>
  <si>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</si>
  <si>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</si>
  <si>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</si>
  <si>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</si>
  <si>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</si>
  <si>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</si>
  <si>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</si>
  <si>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</si>
  <si>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</si>
  <si>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</si>
  <si>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</si>
  <si>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</si>
  <si>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</si>
  <si>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</si>
  <si>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</si>
  <si>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</si>
  <si>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</si>
  <si>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</si>
  <si>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</si>
  <si>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</si>
  <si>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</si>
  <si>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</si>
  <si>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</si>
  <si>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</si>
  <si>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</si>
  <si>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</si>
  <si>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</si>
  <si>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</si>
  <si>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</si>
  <si>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</si>
  <si>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</si>
  <si>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</si>
  <si>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</si>
  <si>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</si>
  <si>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</si>
  <si>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</si>
  <si>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</si>
  <si>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</si>
  <si>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</si>
  <si>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</si>
  <si>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</si>
  <si>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</si>
  <si>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</si>
  <si>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</si>
  <si>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</si>
  <si>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</si>
  <si>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</si>
  <si>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</si>
  <si>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</si>
  <si>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</si>
  <si>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</si>
  <si>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</si>
  <si>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</si>
  <si>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</si>
  <si>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</si>
  <si>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</si>
  <si>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</si>
  <si>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</si>
  <si>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</si>
  <si>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</si>
  <si>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</si>
  <si>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</si>
  <si>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</si>
  <si>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</si>
  <si>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</si>
  <si>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</si>
  <si>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</si>
  <si>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</si>
  <si>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</si>
  <si>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</si>
  <si>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</si>
  <si>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</si>
  <si>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</si>
  <si>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</si>
  <si>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</si>
  <si>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</si>
  <si>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</si>
  <si>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</si>
  <si>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</si>
  <si>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</si>
  <si>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</si>
  <si>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</si>
  <si>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</si>
  <si>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</si>
  <si>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</si>
  <si>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</si>
  <si>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</si>
  <si>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</si>
  <si>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</si>
  <si>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</si>
  <si>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</si>
  <si>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</si>
  <si>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</si>
  <si>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</si>
  <si>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</si>
  <si>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</si>
  <si>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</si>
  <si>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</si>
  <si>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</si>
  <si>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</si>
  <si>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</si>
  <si>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</si>
  <si>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</si>
  <si>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</si>
  <si>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</si>
  <si>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</si>
  <si>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</si>
  <si>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</si>
  <si>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</si>
  <si>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</si>
  <si>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</si>
  <si>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</si>
  <si>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</si>
  <si>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</si>
  <si>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</si>
  <si>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</si>
  <si>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</si>
  <si>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</si>
  <si>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</si>
  <si>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</si>
  <si>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</si>
  <si>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</si>
  <si>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</si>
  <si>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</si>
  <si>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</si>
  <si>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</si>
  <si>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</si>
  <si>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</si>
  <si>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</si>
  <si>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</si>
  <si>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</si>
  <si>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</si>
  <si>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</si>
  <si>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</si>
  <si>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</si>
  <si>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</si>
  <si>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</si>
  <si>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</si>
  <si>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</si>
  <si>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</si>
  <si>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</si>
  <si>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</si>
  <si>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</si>
  <si>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</si>
  <si>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</si>
  <si>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</si>
  <si>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</si>
  <si>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</si>
  <si>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</si>
  <si>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</si>
  <si>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</si>
  <si>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</si>
  <si>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</si>
  <si>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</si>
  <si>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</si>
  <si>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</si>
  <si>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</si>
  <si>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</si>
  <si>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</si>
  <si>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</si>
  <si>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</si>
  <si>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</si>
  <si>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</si>
  <si>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</si>
  <si>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</si>
  <si>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</si>
  <si>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</si>
  <si>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</si>
  <si>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</si>
  <si>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</si>
  <si>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</si>
  <si>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</si>
  <si>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</si>
  <si>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</si>
  <si>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</si>
  <si>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</si>
  <si>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</si>
  <si>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</si>
  <si>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</si>
  <si>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</si>
  <si>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</si>
  <si>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</si>
  <si>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</si>
  <si>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</si>
  <si>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</si>
  <si>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</si>
  <si>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</si>
  <si>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</si>
  <si>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</si>
  <si>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</si>
  <si>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</si>
  <si>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</si>
  <si>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</si>
  <si>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</si>
  <si>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</si>
  <si>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</si>
  <si>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</si>
  <si>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</si>
  <si>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</si>
  <si>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</si>
  <si>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</si>
  <si>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</si>
  <si>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</si>
  <si>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</si>
  <si>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</si>
  <si>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</si>
  <si>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</si>
  <si>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</si>
  <si>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</si>
  <si>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</si>
  <si>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</si>
  <si>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</si>
  <si>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</si>
  <si>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</si>
  <si>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</si>
  <si>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</si>
  <si>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</si>
  <si>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</si>
  <si>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</si>
  <si>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</si>
  <si>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</si>
  <si>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</si>
  <si>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</si>
  <si>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</si>
  <si>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</si>
  <si>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</si>
  <si>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</si>
  <si>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</si>
  <si>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</si>
  <si>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</si>
  <si>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</si>
  <si>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</si>
  <si>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</si>
  <si>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</si>
  <si>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</si>
  <si>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</si>
  <si>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</si>
  <si>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</si>
  <si>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</si>
  <si>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</si>
  <si>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</si>
  <si>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</si>
  <si>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</si>
  <si>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</si>
  <si>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</si>
  <si>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</si>
  <si>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</si>
  <si>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</si>
  <si>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</si>
  <si>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</si>
  <si>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</si>
  <si>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</si>
  <si>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</si>
  <si>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</si>
  <si>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</si>
  <si>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</si>
  <si>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</si>
  <si>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</si>
  <si>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</si>
  <si>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</si>
  <si>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</si>
  <si>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</si>
  <si>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</si>
  <si>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</si>
  <si>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</si>
  <si>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</si>
  <si>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</si>
  <si>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</si>
  <si>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</si>
  <si>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</si>
  <si>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</si>
  <si>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</si>
  <si>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</si>
  <si>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</si>
  <si>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</si>
  <si>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</si>
  <si>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</si>
  <si>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</si>
  <si>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</si>
  <si>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</si>
  <si>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</si>
  <si>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</si>
  <si>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</si>
  <si>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</si>
  <si>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</si>
  <si>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</si>
  <si>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</si>
  <si>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</si>
  <si>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</si>
  <si>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</si>
  <si>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</si>
  <si>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</si>
  <si>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</si>
  <si>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</si>
  <si>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</si>
  <si>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</si>
  <si>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</si>
  <si>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</si>
  <si>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</si>
  <si>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</si>
  <si>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</si>
  <si>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</si>
  <si>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</si>
  <si>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</si>
  <si>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</si>
  <si>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</si>
  <si>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</si>
  <si>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</si>
  <si>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</si>
  <si>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</si>
  <si>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</si>
  <si>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</si>
  <si>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</si>
  <si>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</si>
  <si>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</si>
  <si>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</si>
  <si>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</si>
  <si>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</si>
  <si>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</si>
  <si>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</si>
  <si>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</si>
  <si>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</si>
  <si>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</si>
  <si>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</si>
  <si>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</si>
  <si>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</si>
  <si>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</si>
  <si>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</si>
  <si>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</si>
  <si>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</si>
  <si>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</si>
  <si>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</si>
  <si>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</si>
  <si>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</si>
  <si>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</si>
  <si>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</si>
  <si>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</si>
  <si>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</si>
  <si>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</si>
  <si>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</si>
  <si>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</si>
  <si>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</si>
  <si>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</si>
  <si>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</si>
  <si>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</si>
  <si>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</si>
  <si>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</si>
  <si>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</si>
  <si>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</si>
  <si>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</si>
  <si>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</si>
  <si>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</si>
  <si>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</si>
  <si>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</si>
  <si>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</si>
  <si>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</si>
  <si>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</si>
  <si>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</si>
  <si>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</si>
  <si>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</si>
  <si>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</si>
  <si>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</si>
  <si>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</si>
  <si>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</si>
  <si>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</si>
  <si>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</si>
  <si>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</si>
  <si>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</si>
  <si>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</si>
  <si>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</si>
  <si>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</si>
  <si>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</si>
  <si>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</si>
  <si>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</si>
  <si>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</si>
  <si>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</si>
  <si>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</si>
  <si>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</si>
  <si>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</si>
  <si>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</si>
  <si>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</si>
  <si>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</si>
  <si>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</si>
  <si>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</si>
  <si>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</si>
  <si>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</si>
  <si>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</si>
  <si>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</si>
  <si>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</si>
  <si>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</si>
  <si>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</si>
  <si>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</si>
  <si>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</si>
  <si>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</si>
  <si>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</si>
  <si>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</si>
  <si>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</si>
  <si>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</si>
  <si>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</si>
  <si>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</si>
  <si>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</si>
  <si>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</si>
  <si>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</si>
  <si>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</si>
  <si>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</si>
  <si>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</si>
  <si>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</si>
  <si>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</si>
  <si>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</si>
  <si>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</si>
  <si>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</si>
  <si>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</si>
  <si>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</si>
  <si>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</si>
  <si>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</si>
  <si>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</si>
  <si>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</si>
  <si>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</si>
  <si>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</si>
  <si>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</si>
  <si>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</si>
  <si>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</si>
  <si>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</si>
  <si>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</si>
  <si>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</si>
  <si>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</si>
  <si>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</si>
  <si>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</si>
  <si>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</si>
  <si>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</si>
  <si>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</si>
  <si>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</si>
  <si>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</si>
  <si>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</si>
  <si>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</si>
  <si>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</si>
  <si>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</si>
  <si>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</si>
  <si>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</si>
  <si>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</si>
  <si>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</si>
  <si>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</si>
  <si>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</si>
  <si>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</si>
  <si>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</si>
  <si>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</si>
  <si>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</si>
  <si>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</si>
  <si>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</si>
  <si>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</si>
  <si>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</si>
  <si>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</si>
  <si>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</si>
  <si>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</si>
  <si>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</si>
  <si>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</si>
  <si>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</si>
  <si>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</si>
  <si>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</si>
  <si>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</si>
  <si>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</si>
  <si>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</si>
  <si>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</si>
  <si>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</si>
  <si>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</si>
  <si>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</si>
  <si>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</si>
  <si>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</si>
  <si>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</si>
  <si>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</si>
  <si>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</si>
  <si>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</si>
  <si>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</si>
  <si>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</si>
  <si>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</si>
  <si>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</si>
  <si>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</si>
  <si>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</si>
  <si>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</si>
  <si>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</si>
  <si>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</si>
  <si>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</si>
  <si>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</si>
  <si>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</si>
  <si>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</si>
  <si>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</si>
  <si>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</si>
  <si>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</si>
  <si>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</si>
  <si>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</si>
  <si>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</si>
  <si>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</si>
  <si>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</si>
  <si>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</si>
  <si>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</si>
  <si>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</si>
  <si>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</si>
  <si>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</si>
  <si>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</si>
  <si>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</si>
  <si>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</si>
  <si>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</si>
  <si>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</si>
  <si>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</si>
  <si>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</si>
  <si>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</si>
  <si>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</si>
  <si>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</si>
  <si>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</si>
  <si>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</si>
  <si>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</si>
  <si>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</si>
  <si>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</si>
  <si>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</si>
  <si>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</si>
  <si>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</si>
  <si>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</si>
  <si>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</si>
  <si>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</si>
  <si>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</si>
  <si>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</si>
  <si>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</si>
  <si>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</si>
  <si>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</si>
  <si>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</si>
  <si>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</si>
  <si>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</si>
  <si>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</si>
  <si>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</si>
  <si>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</si>
  <si>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</si>
  <si>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</si>
  <si>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</si>
  <si>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</si>
  <si>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</si>
  <si>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</si>
  <si>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</si>
  <si>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</si>
  <si>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</si>
  <si>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</si>
  <si>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</si>
  <si>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</si>
  <si>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</si>
  <si>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</si>
  <si>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</si>
  <si>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</si>
  <si>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</si>
  <si>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</si>
  <si>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</si>
  <si>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</si>
  <si>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</si>
  <si>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</si>
  <si>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</si>
  <si>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</si>
  <si>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</si>
  <si>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</si>
  <si>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</si>
  <si>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</si>
  <si>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</si>
  <si>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</si>
  <si>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</si>
  <si>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</si>
  <si>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</si>
  <si>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</si>
  <si>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</si>
  <si>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</si>
  <si>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</si>
  <si>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</si>
  <si>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</si>
  <si>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</si>
  <si>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</si>
  <si>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</si>
  <si>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</si>
  <si>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</si>
  <si>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</si>
  <si>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</si>
  <si>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 xml:space="preserve">Приложение 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</si>
  <si>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</si>
  <si>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</si>
  <si>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</si>
  <si>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</si>
  <si>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 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</si>
  <si>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2023-2024 годы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</si>
  <si>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</si>
  <si>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</si>
  <si>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</si>
  <si>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</si>
  <si>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</si>
  <si>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</si>
  <si>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</si>
  <si>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</si>
  <si>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</si>
  <si>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</si>
  <si>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</si>
  <si>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 xml:space="preserve">Проведение капитального ремонта </t>
  </si>
  <si>
    <t>Приложение 13</t>
  </si>
  <si>
    <t>Приложение 14</t>
  </si>
  <si>
    <t>Освещение деятельности органов местного самоуправления в средствах массовой информации</t>
  </si>
  <si>
    <t>01 1 02 01000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</si>
  <si>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</si>
  <si>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</si>
  <si>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</si>
  <si>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</si>
  <si>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06 1 03 00000</t>
  </si>
  <si>
    <t>Обеспечение  информатизации бюджетного процесса</t>
  </si>
  <si>
    <t>06 1 03 01000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</si>
  <si>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</si>
  <si>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06 1 03 49600</t>
  </si>
  <si>
    <t>Оснащение компьютерным  оборудованием и офисной техникой</t>
  </si>
  <si>
    <t>06 1 03 02000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</si>
  <si>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</si>
  <si>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</si>
  <si>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</si>
  <si>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</si>
  <si>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</si>
  <si>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</si>
  <si>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01 2 03 01000</t>
  </si>
  <si>
    <t>Проведение кадастровых работ и постановка на кадастровый учет земельных участков</t>
  </si>
  <si>
    <t>09 2 01 01000</t>
  </si>
  <si>
    <t xml:space="preserve">Жилищное хозяйство 
</t>
  </si>
  <si>
    <t>Основное мероприятие " Проведение капитального ремонта многоквартирных домов"</t>
  </si>
  <si>
    <t>03 4 02 00000</t>
  </si>
  <si>
    <t xml:space="preserve">Обеспечение мероприятий по проведению капитального ремонта
общего имущества в многоквартирных домах </t>
  </si>
  <si>
    <t>03 4 02 01000</t>
  </si>
  <si>
    <t>Развитие и модернизация систем водоснабжения</t>
  </si>
  <si>
    <t>Развитие и модернизация систем электроснабжения</t>
  </si>
  <si>
    <t>03 1 02 03000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</si>
  <si>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</si>
  <si>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</si>
  <si>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</si>
  <si>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 xml:space="preserve">Молодежная политика 
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</si>
  <si>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</si>
  <si>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</si>
  <si>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</si>
  <si>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</si>
  <si>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</si>
  <si>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</si>
  <si>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</si>
  <si>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Основное мероприятие "Содействовать воспитанию у молодежи чувства патриотизма и гражданской ответственности"</t>
  </si>
  <si>
    <t>11 2 02 00000</t>
  </si>
  <si>
    <t>Организация и проведение мероприятий к Дню Победы в Великой Отечественной войне 1941-1945 годов</t>
  </si>
  <si>
    <t>11 2 02 07500</t>
  </si>
  <si>
    <t>Предоставление социальных выплат молодым семьям на приобретение (строительство) жилья</t>
  </si>
  <si>
    <t>03 4 03 S4970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</si>
  <si>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</si>
  <si>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</si>
  <si>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</si>
  <si>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</si>
  <si>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</si>
  <si>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</si>
  <si>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</si>
  <si>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07 3 03 S8500</t>
  </si>
  <si>
    <t>Проведение мероприятий</t>
  </si>
  <si>
    <t>08 1 01 02000</t>
  </si>
  <si>
    <t>08 2 01 02000</t>
  </si>
  <si>
    <t>Основное мероприятие "Обеспечение пожарной безопасности объектов дошкольного образования"</t>
  </si>
  <si>
    <t>07 1 03 00000</t>
  </si>
  <si>
    <t>Содержание систем пожарной безопасности</t>
  </si>
  <si>
    <t>07 1 03 01000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</si>
  <si>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</si>
  <si>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</si>
  <si>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</si>
  <si>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</si>
  <si>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</si>
  <si>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</si>
  <si>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</si>
  <si>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</si>
  <si>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</si>
  <si>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</si>
  <si>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</si>
  <si>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</si>
  <si>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</si>
  <si>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</si>
  <si>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Капитальный ремонт объектов образования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</si>
  <si>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</si>
  <si>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</si>
  <si>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</si>
  <si>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</si>
  <si>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</si>
  <si>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Организация и проведение мероприятий</t>
  </si>
  <si>
    <t>07 3 04 02000</t>
  </si>
  <si>
    <t>07 3 07 01000</t>
  </si>
  <si>
    <t>Муниципальная программа ""Улучшение условий и охраны труда МО "Усть-Коксинский район" Республики Алтай</t>
  </si>
  <si>
    <t xml:space="preserve">Подпрограмма "Улучшение условий труда"  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</si>
  <si>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</si>
  <si>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</si>
  <si>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</si>
  <si>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</si>
  <si>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</si>
  <si>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</si>
  <si>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</si>
  <si>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Подготовка и проведение выборов и референдумов в законодательные органы местного самоуправления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</si>
  <si>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</si>
  <si>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L5762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</si>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</sst>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5"/>
  <sheetViews>
    <sheetView tabSelected="1" view="pageBreakPreview" zoomScale="115" zoomScaleSheetLayoutView="115" zoomScalePageLayoutView="0" workbookViewId="0" topLeftCell="A702">
      <selection activeCell="H727" sqref="H727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6.375" style="1" hidden="1" customWidth="1"/>
    <col min="8" max="8" width="14.00390625" style="1" customWidth="1"/>
    <col min="9" max="9" width="15.375" style="1" customWidth="1"/>
    <col min="10" max="16384" width="9.125" style="1" customWidth="1"/>
  </cols>
  <sheetData>
    <row r="1" spans="3:9" ht="12.75" hidden="1">
      <c r="C1" s="28"/>
      <c r="D1" s="28"/>
      <c r="E1" s="30" t="s">
        <v>633</v>
      </c>
      <c r="F1" s="30"/>
      <c r="G1" s="30"/>
      <c r="H1" s="30"/>
      <c r="I1" s="30"/>
    </row>
    <row r="2" spans="3:9" ht="12.75" hidden="1">
      <c r="C2" s="28"/>
      <c r="D2" s="28"/>
      <c r="E2" s="30" t="s">
        <v>536</v>
      </c>
      <c r="F2" s="30"/>
      <c r="G2" s="30"/>
      <c r="H2" s="30"/>
      <c r="I2" s="30"/>
    </row>
    <row r="3" spans="3:9" ht="12.75" hidden="1">
      <c r="C3" s="28"/>
      <c r="D3" s="28"/>
      <c r="E3" s="30" t="s">
        <v>228</v>
      </c>
      <c r="F3" s="30"/>
      <c r="G3" s="30"/>
      <c r="H3" s="30"/>
      <c r="I3" s="30"/>
    </row>
    <row r="4" spans="3:9" ht="15" hidden="1">
      <c r="C4" s="28"/>
      <c r="D4" s="28"/>
      <c r="E4" s="29" t="s">
        <v>255</v>
      </c>
      <c r="F4" s="30" t="s">
        <v>634</v>
      </c>
      <c r="G4" s="30"/>
      <c r="H4" s="30"/>
      <c r="I4" s="30"/>
    </row>
    <row r="5" spans="3:9" ht="15" hidden="1">
      <c r="C5" s="28"/>
      <c r="D5" s="28"/>
      <c r="E5" s="31" t="s">
        <v>635</v>
      </c>
      <c r="F5" s="31"/>
      <c r="G5" s="31"/>
      <c r="H5" s="31"/>
      <c r="I5" s="31"/>
    </row>
    <row r="6" spans="3:9" ht="12.75">
      <c r="C6" s="28"/>
      <c r="D6" s="28"/>
      <c r="E6" s="30" t="s">
        <v>652</v>
      </c>
      <c r="F6" s="30"/>
      <c r="G6" s="30"/>
      <c r="H6" s="30"/>
      <c r="I6" s="30"/>
    </row>
    <row r="7" spans="3:9" ht="12.75">
      <c r="C7" s="28"/>
      <c r="D7" s="28"/>
      <c r="E7" s="28"/>
      <c r="F7" s="30" t="s">
        <v>412</v>
      </c>
      <c r="G7" s="30"/>
      <c r="H7" s="30"/>
      <c r="I7" s="30"/>
    </row>
    <row r="8" spans="1:9" ht="15">
      <c r="A8" s="26"/>
      <c r="B8" s="28"/>
      <c r="C8" s="28"/>
      <c r="D8" s="30" t="s">
        <v>636</v>
      </c>
      <c r="E8" s="30"/>
      <c r="F8" s="30"/>
      <c r="G8" s="30"/>
      <c r="H8" s="30"/>
      <c r="I8" s="30"/>
    </row>
    <row r="9" spans="1:9" ht="15">
      <c r="A9" s="26"/>
      <c r="B9" s="28"/>
      <c r="C9" s="30" t="s">
        <v>637</v>
      </c>
      <c r="D9" s="30"/>
      <c r="E9" s="30"/>
      <c r="F9" s="30"/>
      <c r="G9" s="30"/>
      <c r="H9" s="30"/>
      <c r="I9" s="30"/>
    </row>
    <row r="10" spans="2:9" ht="50.25" customHeight="1">
      <c r="B10" s="35" t="s">
        <v>638</v>
      </c>
      <c r="C10" s="35"/>
      <c r="D10" s="35"/>
      <c r="E10" s="35"/>
      <c r="F10" s="35"/>
      <c r="G10" s="35"/>
      <c r="H10" s="35"/>
      <c r="I10" s="35"/>
    </row>
    <row r="11" spans="2:9" ht="31.5">
      <c r="B11" s="3" t="s">
        <v>45</v>
      </c>
      <c r="C11" s="20" t="s">
        <v>46</v>
      </c>
      <c r="D11" s="20" t="s">
        <v>47</v>
      </c>
      <c r="E11" s="20" t="s">
        <v>48</v>
      </c>
      <c r="F11" s="20" t="s">
        <v>49</v>
      </c>
      <c r="G11" s="20" t="s">
        <v>547</v>
      </c>
      <c r="H11" s="20" t="s">
        <v>548</v>
      </c>
      <c r="I11" s="20" t="s">
        <v>549</v>
      </c>
    </row>
    <row r="12" spans="2:9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</row>
    <row r="13" spans="1:9" ht="12.75">
      <c r="A13" s="10"/>
      <c r="B13" s="22" t="s">
        <v>198</v>
      </c>
      <c r="C13" s="5" t="s">
        <v>51</v>
      </c>
      <c r="D13" s="6"/>
      <c r="E13" s="6"/>
      <c r="F13" s="5"/>
      <c r="G13" s="7">
        <f>G14+G21+G35+G59+G63+G98+G102+G106</f>
        <v>53020041</v>
      </c>
      <c r="H13" s="7">
        <f>H14+H21+H35+H59+H63+H98+H102+H106</f>
        <v>12317080</v>
      </c>
      <c r="I13" s="7">
        <f>I14+I21+I35+I59+I63+I98+I102+I106</f>
        <v>65337121</v>
      </c>
    </row>
    <row r="14" spans="1:9" ht="25.5">
      <c r="A14" s="10"/>
      <c r="B14" s="22" t="s">
        <v>18</v>
      </c>
      <c r="C14" s="5" t="s">
        <v>51</v>
      </c>
      <c r="D14" s="6" t="s">
        <v>52</v>
      </c>
      <c r="E14" s="6"/>
      <c r="F14" s="5"/>
      <c r="G14" s="7">
        <f>G15</f>
        <v>1424830</v>
      </c>
      <c r="H14" s="7">
        <f>H15</f>
        <v>22930</v>
      </c>
      <c r="I14" s="7">
        <f>I15</f>
        <v>1447760</v>
      </c>
    </row>
    <row r="15" spans="1:9" ht="12.75">
      <c r="A15" s="10"/>
      <c r="B15" s="22" t="s">
        <v>134</v>
      </c>
      <c r="C15" s="5" t="s">
        <v>51</v>
      </c>
      <c r="D15" s="6" t="s">
        <v>52</v>
      </c>
      <c r="E15" s="6" t="s">
        <v>124</v>
      </c>
      <c r="F15" s="5"/>
      <c r="G15" s="7">
        <f>G16</f>
        <v>1424830</v>
      </c>
      <c r="H15" s="7">
        <f aca="true" t="shared" si="0" ref="H15:I17">H16</f>
        <v>22930</v>
      </c>
      <c r="I15" s="7">
        <f t="shared" si="0"/>
        <v>1447760</v>
      </c>
    </row>
    <row r="16" spans="1:9" ht="24">
      <c r="A16" s="10"/>
      <c r="B16" s="15" t="s">
        <v>580</v>
      </c>
      <c r="C16" s="5" t="s">
        <v>51</v>
      </c>
      <c r="D16" s="6" t="s">
        <v>52</v>
      </c>
      <c r="E16" s="6" t="s">
        <v>581</v>
      </c>
      <c r="F16" s="5"/>
      <c r="G16" s="7">
        <f>G17</f>
        <v>1424830</v>
      </c>
      <c r="H16" s="7">
        <f t="shared" si="0"/>
        <v>22930</v>
      </c>
      <c r="I16" s="7">
        <f t="shared" si="0"/>
        <v>1447760</v>
      </c>
    </row>
    <row r="17" spans="1:9" ht="12.75">
      <c r="A17" s="10"/>
      <c r="B17" s="15" t="s">
        <v>246</v>
      </c>
      <c r="C17" s="5" t="s">
        <v>51</v>
      </c>
      <c r="D17" s="6" t="s">
        <v>52</v>
      </c>
      <c r="E17" s="6" t="s">
        <v>582</v>
      </c>
      <c r="F17" s="5"/>
      <c r="G17" s="7">
        <f>G18</f>
        <v>1424830</v>
      </c>
      <c r="H17" s="7">
        <f t="shared" si="0"/>
        <v>22930</v>
      </c>
      <c r="I17" s="7">
        <f t="shared" si="0"/>
        <v>1447760</v>
      </c>
    </row>
    <row r="18" spans="1:9" ht="12.75">
      <c r="A18" s="10"/>
      <c r="B18" s="15" t="s">
        <v>37</v>
      </c>
      <c r="C18" s="5" t="s">
        <v>51</v>
      </c>
      <c r="D18" s="6" t="s">
        <v>52</v>
      </c>
      <c r="E18" s="6" t="s">
        <v>583</v>
      </c>
      <c r="F18" s="5"/>
      <c r="G18" s="7">
        <f>G19+G20</f>
        <v>1424830</v>
      </c>
      <c r="H18" s="7">
        <f>H19+H20</f>
        <v>22930</v>
      </c>
      <c r="I18" s="7">
        <f>I19+I20</f>
        <v>1447760</v>
      </c>
    </row>
    <row r="19" spans="1:9" ht="48">
      <c r="A19" s="8"/>
      <c r="B19" s="15" t="s">
        <v>115</v>
      </c>
      <c r="C19" s="5" t="s">
        <v>51</v>
      </c>
      <c r="D19" s="6" t="s">
        <v>52</v>
      </c>
      <c r="E19" s="6" t="s">
        <v>583</v>
      </c>
      <c r="F19" s="5" t="s">
        <v>97</v>
      </c>
      <c r="G19" s="7">
        <v>1424830</v>
      </c>
      <c r="H19" s="7">
        <f>I19-G19</f>
        <v>13930</v>
      </c>
      <c r="I19" s="7">
        <v>1438760</v>
      </c>
    </row>
    <row r="20" spans="1:9" ht="24">
      <c r="A20" s="8"/>
      <c r="B20" s="15" t="s">
        <v>116</v>
      </c>
      <c r="C20" s="5" t="s">
        <v>51</v>
      </c>
      <c r="D20" s="6" t="s">
        <v>52</v>
      </c>
      <c r="E20" s="6" t="s">
        <v>583</v>
      </c>
      <c r="F20" s="5" t="s">
        <v>215</v>
      </c>
      <c r="G20" s="7">
        <v>0</v>
      </c>
      <c r="H20" s="7">
        <f>I20-G20</f>
        <v>9000</v>
      </c>
      <c r="I20" s="7">
        <v>9000</v>
      </c>
    </row>
    <row r="21" spans="1:9" ht="36">
      <c r="A21" s="8"/>
      <c r="B21" s="15" t="s">
        <v>20</v>
      </c>
      <c r="C21" s="5" t="s">
        <v>51</v>
      </c>
      <c r="D21" s="6" t="s">
        <v>53</v>
      </c>
      <c r="E21" s="6"/>
      <c r="F21" s="5"/>
      <c r="G21" s="7">
        <f aca="true" t="shared" si="1" ref="G21:I22">G22</f>
        <v>974740</v>
      </c>
      <c r="H21" s="7">
        <f t="shared" si="1"/>
        <v>614000</v>
      </c>
      <c r="I21" s="7">
        <f t="shared" si="1"/>
        <v>1588740</v>
      </c>
    </row>
    <row r="22" spans="1:9" ht="12.75">
      <c r="A22" s="8"/>
      <c r="B22" s="15" t="s">
        <v>134</v>
      </c>
      <c r="C22" s="5" t="s">
        <v>51</v>
      </c>
      <c r="D22" s="6" t="s">
        <v>53</v>
      </c>
      <c r="E22" s="6" t="s">
        <v>124</v>
      </c>
      <c r="F22" s="5"/>
      <c r="G22" s="7">
        <f t="shared" si="1"/>
        <v>974740</v>
      </c>
      <c r="H22" s="7">
        <f t="shared" si="1"/>
        <v>614000</v>
      </c>
      <c r="I22" s="7">
        <f t="shared" si="1"/>
        <v>1588740</v>
      </c>
    </row>
    <row r="23" spans="1:9" ht="12.75">
      <c r="A23" s="8"/>
      <c r="B23" s="15" t="s">
        <v>246</v>
      </c>
      <c r="C23" s="5" t="s">
        <v>51</v>
      </c>
      <c r="D23" s="6" t="s">
        <v>53</v>
      </c>
      <c r="E23" s="6" t="s">
        <v>125</v>
      </c>
      <c r="F23" s="5"/>
      <c r="G23" s="7">
        <f>G26+G33</f>
        <v>974740</v>
      </c>
      <c r="H23" s="7">
        <f>H26+H33</f>
        <v>614000</v>
      </c>
      <c r="I23" s="7">
        <f>I26+I33</f>
        <v>1588740</v>
      </c>
    </row>
    <row r="24" spans="1:9" ht="24">
      <c r="A24" s="8"/>
      <c r="B24" s="15" t="s">
        <v>580</v>
      </c>
      <c r="C24" s="5" t="s">
        <v>51</v>
      </c>
      <c r="D24" s="6" t="s">
        <v>53</v>
      </c>
      <c r="E24" s="6" t="s">
        <v>581</v>
      </c>
      <c r="F24" s="5"/>
      <c r="G24" s="7">
        <f>G26+G33</f>
        <v>974740</v>
      </c>
      <c r="H24" s="7">
        <f>H26+H33</f>
        <v>614000</v>
      </c>
      <c r="I24" s="7">
        <f>I26+I33</f>
        <v>1588740</v>
      </c>
    </row>
    <row r="25" spans="1:9" ht="12.75">
      <c r="A25" s="8"/>
      <c r="B25" s="15" t="s">
        <v>246</v>
      </c>
      <c r="C25" s="5" t="s">
        <v>51</v>
      </c>
      <c r="D25" s="6" t="s">
        <v>53</v>
      </c>
      <c r="E25" s="6" t="s">
        <v>582</v>
      </c>
      <c r="F25" s="5"/>
      <c r="G25" s="7">
        <f>G26+G33</f>
        <v>974740</v>
      </c>
      <c r="H25" s="7">
        <f>H26+H33</f>
        <v>614000</v>
      </c>
      <c r="I25" s="7">
        <f>I26+I33</f>
        <v>1588740</v>
      </c>
    </row>
    <row r="26" spans="1:9" ht="12.75">
      <c r="A26" s="8"/>
      <c r="B26" s="15" t="s">
        <v>137</v>
      </c>
      <c r="C26" s="5" t="s">
        <v>51</v>
      </c>
      <c r="D26" s="6" t="s">
        <v>53</v>
      </c>
      <c r="E26" s="6" t="s">
        <v>467</v>
      </c>
      <c r="F26" s="5"/>
      <c r="G26" s="7">
        <f>G27+G29</f>
        <v>974740</v>
      </c>
      <c r="H26" s="7">
        <f>H27+H29</f>
        <v>158000</v>
      </c>
      <c r="I26" s="7">
        <f>I27+I29</f>
        <v>1132740</v>
      </c>
    </row>
    <row r="27" spans="1:9" ht="24">
      <c r="A27" s="8"/>
      <c r="B27" s="15" t="s">
        <v>263</v>
      </c>
      <c r="C27" s="5" t="s">
        <v>51</v>
      </c>
      <c r="D27" s="6" t="s">
        <v>53</v>
      </c>
      <c r="E27" s="6" t="s">
        <v>470</v>
      </c>
      <c r="F27" s="5"/>
      <c r="G27" s="7">
        <f>G28</f>
        <v>568090</v>
      </c>
      <c r="H27" s="7">
        <f>H28</f>
        <v>20990</v>
      </c>
      <c r="I27" s="7">
        <f>I28</f>
        <v>589080</v>
      </c>
    </row>
    <row r="28" spans="1:9" ht="48">
      <c r="A28" s="8"/>
      <c r="B28" s="15" t="s">
        <v>115</v>
      </c>
      <c r="C28" s="5" t="s">
        <v>51</v>
      </c>
      <c r="D28" s="6" t="s">
        <v>53</v>
      </c>
      <c r="E28" s="6" t="s">
        <v>470</v>
      </c>
      <c r="F28" s="5" t="s">
        <v>97</v>
      </c>
      <c r="G28" s="7">
        <v>568090</v>
      </c>
      <c r="H28" s="7">
        <f>I28-G28</f>
        <v>20990</v>
      </c>
      <c r="I28" s="7">
        <v>589080</v>
      </c>
    </row>
    <row r="29" spans="1:9" ht="12.75">
      <c r="A29" s="8"/>
      <c r="B29" s="15" t="s">
        <v>139</v>
      </c>
      <c r="C29" s="5" t="s">
        <v>51</v>
      </c>
      <c r="D29" s="6" t="s">
        <v>53</v>
      </c>
      <c r="E29" s="6" t="s">
        <v>468</v>
      </c>
      <c r="F29" s="5"/>
      <c r="G29" s="7">
        <f>G30+G31+G32</f>
        <v>406650</v>
      </c>
      <c r="H29" s="7">
        <f>H30+H31+H32</f>
        <v>137010</v>
      </c>
      <c r="I29" s="7">
        <f>I30+I31+I32</f>
        <v>543660</v>
      </c>
    </row>
    <row r="30" spans="1:9" ht="48">
      <c r="A30" s="8"/>
      <c r="B30" s="15" t="s">
        <v>115</v>
      </c>
      <c r="C30" s="5" t="s">
        <v>51</v>
      </c>
      <c r="D30" s="6" t="s">
        <v>53</v>
      </c>
      <c r="E30" s="6" t="s">
        <v>468</v>
      </c>
      <c r="F30" s="5">
        <v>100</v>
      </c>
      <c r="G30" s="7">
        <v>406650</v>
      </c>
      <c r="H30" s="7">
        <f>I30-G30</f>
        <v>59310</v>
      </c>
      <c r="I30" s="7">
        <v>465960</v>
      </c>
    </row>
    <row r="31" spans="1:9" ht="24">
      <c r="A31" s="8"/>
      <c r="B31" s="15" t="s">
        <v>116</v>
      </c>
      <c r="C31" s="5" t="s">
        <v>51</v>
      </c>
      <c r="D31" s="6" t="s">
        <v>53</v>
      </c>
      <c r="E31" s="6" t="s">
        <v>468</v>
      </c>
      <c r="F31" s="5">
        <v>200</v>
      </c>
      <c r="G31" s="7">
        <v>0</v>
      </c>
      <c r="H31" s="7">
        <f>I31-G31</f>
        <v>77700</v>
      </c>
      <c r="I31" s="7">
        <v>77700</v>
      </c>
    </row>
    <row r="32" spans="1:9" ht="12.75" hidden="1">
      <c r="A32" s="8"/>
      <c r="B32" s="15" t="s">
        <v>119</v>
      </c>
      <c r="C32" s="5" t="s">
        <v>51</v>
      </c>
      <c r="D32" s="6" t="s">
        <v>53</v>
      </c>
      <c r="E32" s="6" t="s">
        <v>468</v>
      </c>
      <c r="F32" s="5" t="s">
        <v>212</v>
      </c>
      <c r="G32" s="7">
        <v>0</v>
      </c>
      <c r="H32" s="7">
        <v>0</v>
      </c>
      <c r="I32" s="7">
        <v>0</v>
      </c>
    </row>
    <row r="33" spans="1:9" ht="12.75">
      <c r="A33" s="8"/>
      <c r="B33" s="15" t="s">
        <v>21</v>
      </c>
      <c r="C33" s="5" t="s">
        <v>51</v>
      </c>
      <c r="D33" s="6" t="s">
        <v>53</v>
      </c>
      <c r="E33" s="6" t="s">
        <v>469</v>
      </c>
      <c r="F33" s="5"/>
      <c r="G33" s="7">
        <f>G34</f>
        <v>0</v>
      </c>
      <c r="H33" s="7">
        <f>H34</f>
        <v>456000</v>
      </c>
      <c r="I33" s="7">
        <f>I34</f>
        <v>456000</v>
      </c>
    </row>
    <row r="34" spans="1:9" ht="48">
      <c r="A34" s="8"/>
      <c r="B34" s="15" t="s">
        <v>115</v>
      </c>
      <c r="C34" s="5" t="s">
        <v>51</v>
      </c>
      <c r="D34" s="6" t="s">
        <v>53</v>
      </c>
      <c r="E34" s="6" t="s">
        <v>469</v>
      </c>
      <c r="F34" s="5">
        <v>100</v>
      </c>
      <c r="G34" s="7">
        <v>0</v>
      </c>
      <c r="H34" s="7">
        <f>I34-G34</f>
        <v>456000</v>
      </c>
      <c r="I34" s="7">
        <v>456000</v>
      </c>
    </row>
    <row r="35" spans="2:9" ht="38.25">
      <c r="B35" s="22" t="s">
        <v>22</v>
      </c>
      <c r="C35" s="5" t="s">
        <v>51</v>
      </c>
      <c r="D35" s="6" t="s">
        <v>54</v>
      </c>
      <c r="E35" s="6"/>
      <c r="F35" s="5"/>
      <c r="G35" s="7">
        <f>G36</f>
        <v>19446520</v>
      </c>
      <c r="H35" s="7">
        <f>H36</f>
        <v>449720</v>
      </c>
      <c r="I35" s="7">
        <f>I36</f>
        <v>19896240</v>
      </c>
    </row>
    <row r="36" spans="2:9" ht="12.75">
      <c r="B36" s="22" t="s">
        <v>134</v>
      </c>
      <c r="C36" s="5" t="s">
        <v>51</v>
      </c>
      <c r="D36" s="6" t="s">
        <v>54</v>
      </c>
      <c r="E36" s="6" t="s">
        <v>124</v>
      </c>
      <c r="F36" s="5"/>
      <c r="G36" s="7">
        <f>G37+G43+G46+G40</f>
        <v>19446520</v>
      </c>
      <c r="H36" s="7">
        <f>H37+H43+H46+H40</f>
        <v>449720</v>
      </c>
      <c r="I36" s="7">
        <f>I37+I43+I46+I40</f>
        <v>19896240</v>
      </c>
    </row>
    <row r="37" spans="2:9" ht="51" hidden="1">
      <c r="B37" s="22" t="s">
        <v>145</v>
      </c>
      <c r="C37" s="5" t="s">
        <v>51</v>
      </c>
      <c r="D37" s="6" t="s">
        <v>54</v>
      </c>
      <c r="E37" s="6" t="s">
        <v>64</v>
      </c>
      <c r="F37" s="5"/>
      <c r="G37" s="7">
        <f>G39+G38</f>
        <v>0</v>
      </c>
      <c r="H37" s="7">
        <f>H39+H38</f>
        <v>0</v>
      </c>
      <c r="I37" s="7">
        <f>I39+I38</f>
        <v>0</v>
      </c>
    </row>
    <row r="38" spans="2:9" ht="51" hidden="1">
      <c r="B38" s="22" t="s">
        <v>115</v>
      </c>
      <c r="C38" s="5" t="s">
        <v>51</v>
      </c>
      <c r="D38" s="6" t="s">
        <v>54</v>
      </c>
      <c r="E38" s="6" t="s">
        <v>64</v>
      </c>
      <c r="F38" s="5" t="s">
        <v>97</v>
      </c>
      <c r="G38" s="7"/>
      <c r="H38" s="7"/>
      <c r="I38" s="7"/>
    </row>
    <row r="39" spans="2:9" ht="25.5" hidden="1">
      <c r="B39" s="22" t="s">
        <v>116</v>
      </c>
      <c r="C39" s="5" t="s">
        <v>51</v>
      </c>
      <c r="D39" s="6" t="s">
        <v>54</v>
      </c>
      <c r="E39" s="6" t="s">
        <v>64</v>
      </c>
      <c r="F39" s="5">
        <v>200</v>
      </c>
      <c r="G39" s="7"/>
      <c r="H39" s="7"/>
      <c r="I39" s="7"/>
    </row>
    <row r="40" spans="2:9" ht="38.25">
      <c r="B40" s="22" t="s">
        <v>219</v>
      </c>
      <c r="C40" s="5" t="s">
        <v>51</v>
      </c>
      <c r="D40" s="6" t="s">
        <v>54</v>
      </c>
      <c r="E40" s="6" t="s">
        <v>86</v>
      </c>
      <c r="F40" s="5"/>
      <c r="G40" s="7">
        <f>G41+G42</f>
        <v>104500</v>
      </c>
      <c r="H40" s="7">
        <f>H41+H42</f>
        <v>6700</v>
      </c>
      <c r="I40" s="7">
        <f>I41+I42</f>
        <v>111200</v>
      </c>
    </row>
    <row r="41" spans="2:9" ht="51">
      <c r="B41" s="22" t="s">
        <v>115</v>
      </c>
      <c r="C41" s="5" t="s">
        <v>51</v>
      </c>
      <c r="D41" s="6" t="s">
        <v>54</v>
      </c>
      <c r="E41" s="6" t="s">
        <v>86</v>
      </c>
      <c r="F41" s="5" t="s">
        <v>97</v>
      </c>
      <c r="G41" s="7">
        <v>104500</v>
      </c>
      <c r="H41" s="7">
        <f>I41-G41</f>
        <v>6700</v>
      </c>
      <c r="I41" s="7">
        <v>111200</v>
      </c>
    </row>
    <row r="42" spans="2:9" ht="25.5" hidden="1">
      <c r="B42" s="22" t="s">
        <v>116</v>
      </c>
      <c r="C42" s="5" t="s">
        <v>51</v>
      </c>
      <c r="D42" s="6" t="s">
        <v>54</v>
      </c>
      <c r="E42" s="6" t="s">
        <v>86</v>
      </c>
      <c r="F42" s="5" t="s">
        <v>215</v>
      </c>
      <c r="G42" s="7">
        <v>0</v>
      </c>
      <c r="H42" s="7">
        <f>I42-G42</f>
        <v>0</v>
      </c>
      <c r="I42" s="7">
        <v>0</v>
      </c>
    </row>
    <row r="43" spans="2:9" ht="38.25">
      <c r="B43" s="22" t="s">
        <v>38</v>
      </c>
      <c r="C43" s="5" t="s">
        <v>51</v>
      </c>
      <c r="D43" s="6" t="s">
        <v>54</v>
      </c>
      <c r="E43" s="6" t="s">
        <v>65</v>
      </c>
      <c r="F43" s="5"/>
      <c r="G43" s="7">
        <f>G44+G45</f>
        <v>1467000</v>
      </c>
      <c r="H43" s="7">
        <f>H44+H45</f>
        <v>-80000</v>
      </c>
      <c r="I43" s="7">
        <f>I44+I45</f>
        <v>1387000</v>
      </c>
    </row>
    <row r="44" spans="2:9" ht="51">
      <c r="B44" s="22" t="s">
        <v>115</v>
      </c>
      <c r="C44" s="5" t="s">
        <v>51</v>
      </c>
      <c r="D44" s="6" t="s">
        <v>54</v>
      </c>
      <c r="E44" s="6" t="s">
        <v>65</v>
      </c>
      <c r="F44" s="5">
        <v>100</v>
      </c>
      <c r="G44" s="7">
        <v>1299480</v>
      </c>
      <c r="H44" s="7">
        <f>I44-G44</f>
        <v>77220</v>
      </c>
      <c r="I44" s="7">
        <v>1376700</v>
      </c>
    </row>
    <row r="45" spans="2:9" ht="25.5">
      <c r="B45" s="22" t="s">
        <v>116</v>
      </c>
      <c r="C45" s="5" t="s">
        <v>51</v>
      </c>
      <c r="D45" s="6" t="s">
        <v>54</v>
      </c>
      <c r="E45" s="6" t="s">
        <v>65</v>
      </c>
      <c r="F45" s="5">
        <v>200</v>
      </c>
      <c r="G45" s="7">
        <v>167520</v>
      </c>
      <c r="H45" s="7">
        <f>I45-G45</f>
        <v>-157220</v>
      </c>
      <c r="I45" s="7">
        <v>10300</v>
      </c>
    </row>
    <row r="46" spans="2:9" ht="25.5">
      <c r="B46" s="22" t="s">
        <v>135</v>
      </c>
      <c r="C46" s="5" t="s">
        <v>51</v>
      </c>
      <c r="D46" s="6" t="s">
        <v>54</v>
      </c>
      <c r="E46" s="6" t="s">
        <v>123</v>
      </c>
      <c r="F46" s="5"/>
      <c r="G46" s="7">
        <f>G47+G52</f>
        <v>17875020</v>
      </c>
      <c r="H46" s="7">
        <f>H47+H52</f>
        <v>523020</v>
      </c>
      <c r="I46" s="7">
        <f>I47+I52</f>
        <v>18398040</v>
      </c>
    </row>
    <row r="47" spans="2:9" ht="25.5" hidden="1">
      <c r="B47" s="22" t="s">
        <v>40</v>
      </c>
      <c r="C47" s="5" t="s">
        <v>51</v>
      </c>
      <c r="D47" s="6" t="s">
        <v>54</v>
      </c>
      <c r="E47" s="6" t="s">
        <v>84</v>
      </c>
      <c r="F47" s="5"/>
      <c r="G47" s="7">
        <f>G48+G49</f>
        <v>0</v>
      </c>
      <c r="H47" s="7">
        <f>H48+H49</f>
        <v>0</v>
      </c>
      <c r="I47" s="7">
        <f>I48+I49</f>
        <v>0</v>
      </c>
    </row>
    <row r="48" spans="2:9" ht="51" hidden="1">
      <c r="B48" s="22" t="s">
        <v>115</v>
      </c>
      <c r="C48" s="5" t="s">
        <v>51</v>
      </c>
      <c r="D48" s="6" t="s">
        <v>54</v>
      </c>
      <c r="E48" s="6" t="s">
        <v>84</v>
      </c>
      <c r="F48" s="5" t="s">
        <v>97</v>
      </c>
      <c r="G48" s="7">
        <v>0</v>
      </c>
      <c r="H48" s="7">
        <v>0</v>
      </c>
      <c r="I48" s="7">
        <v>0</v>
      </c>
    </row>
    <row r="49" spans="2:9" ht="25.5" hidden="1">
      <c r="B49" s="22" t="s">
        <v>116</v>
      </c>
      <c r="C49" s="5" t="s">
        <v>51</v>
      </c>
      <c r="D49" s="6" t="s">
        <v>54</v>
      </c>
      <c r="E49" s="6" t="s">
        <v>84</v>
      </c>
      <c r="F49" s="5" t="s">
        <v>215</v>
      </c>
      <c r="G49" s="7">
        <v>0</v>
      </c>
      <c r="H49" s="7">
        <v>0</v>
      </c>
      <c r="I49" s="7">
        <v>0</v>
      </c>
    </row>
    <row r="50" spans="2:9" ht="24">
      <c r="B50" s="15" t="s">
        <v>580</v>
      </c>
      <c r="C50" s="5" t="s">
        <v>51</v>
      </c>
      <c r="D50" s="6" t="s">
        <v>54</v>
      </c>
      <c r="E50" s="6" t="s">
        <v>581</v>
      </c>
      <c r="F50" s="5"/>
      <c r="G50" s="7">
        <f aca="true" t="shared" si="2" ref="G50:I51">G51</f>
        <v>17875020</v>
      </c>
      <c r="H50" s="7">
        <f t="shared" si="2"/>
        <v>523020</v>
      </c>
      <c r="I50" s="7">
        <f t="shared" si="2"/>
        <v>18398040</v>
      </c>
    </row>
    <row r="51" spans="2:9" ht="24">
      <c r="B51" s="15" t="s">
        <v>135</v>
      </c>
      <c r="C51" s="5" t="s">
        <v>51</v>
      </c>
      <c r="D51" s="6" t="s">
        <v>54</v>
      </c>
      <c r="E51" s="6" t="s">
        <v>584</v>
      </c>
      <c r="F51" s="5"/>
      <c r="G51" s="7">
        <f t="shared" si="2"/>
        <v>17875020</v>
      </c>
      <c r="H51" s="7">
        <f t="shared" si="2"/>
        <v>523020</v>
      </c>
      <c r="I51" s="7">
        <f t="shared" si="2"/>
        <v>18398040</v>
      </c>
    </row>
    <row r="52" spans="2:9" ht="25.5">
      <c r="B52" s="22" t="s">
        <v>136</v>
      </c>
      <c r="C52" s="5" t="s">
        <v>51</v>
      </c>
      <c r="D52" s="6" t="s">
        <v>54</v>
      </c>
      <c r="E52" s="6" t="s">
        <v>413</v>
      </c>
      <c r="F52" s="5"/>
      <c r="G52" s="7">
        <f>G53+G55</f>
        <v>17875020</v>
      </c>
      <c r="H52" s="7">
        <f>H53+H55</f>
        <v>523020</v>
      </c>
      <c r="I52" s="7">
        <f>I53+I55</f>
        <v>18398040</v>
      </c>
    </row>
    <row r="53" spans="2:9" ht="25.5">
      <c r="B53" s="22" t="s">
        <v>138</v>
      </c>
      <c r="C53" s="5" t="s">
        <v>51</v>
      </c>
      <c r="D53" s="6" t="s">
        <v>54</v>
      </c>
      <c r="E53" s="6" t="s">
        <v>414</v>
      </c>
      <c r="F53" s="5"/>
      <c r="G53" s="7">
        <f>G54</f>
        <v>15662020</v>
      </c>
      <c r="H53" s="7">
        <f>H54</f>
        <v>-352420</v>
      </c>
      <c r="I53" s="7">
        <f>I54</f>
        <v>15309600</v>
      </c>
    </row>
    <row r="54" spans="2:9" ht="51">
      <c r="B54" s="22" t="s">
        <v>115</v>
      </c>
      <c r="C54" s="5" t="s">
        <v>51</v>
      </c>
      <c r="D54" s="6" t="s">
        <v>54</v>
      </c>
      <c r="E54" s="6" t="s">
        <v>414</v>
      </c>
      <c r="F54" s="5">
        <v>100</v>
      </c>
      <c r="G54" s="7">
        <v>15662020</v>
      </c>
      <c r="H54" s="7">
        <f>I54-G54</f>
        <v>-352420</v>
      </c>
      <c r="I54" s="7">
        <v>15309600</v>
      </c>
    </row>
    <row r="55" spans="2:9" ht="25.5">
      <c r="B55" s="22" t="s">
        <v>140</v>
      </c>
      <c r="C55" s="5" t="s">
        <v>51</v>
      </c>
      <c r="D55" s="6" t="s">
        <v>54</v>
      </c>
      <c r="E55" s="6" t="s">
        <v>415</v>
      </c>
      <c r="F55" s="5"/>
      <c r="G55" s="7">
        <f>G56+G57+G58</f>
        <v>2213000</v>
      </c>
      <c r="H55" s="7">
        <f>H56+H57+H58</f>
        <v>875440</v>
      </c>
      <c r="I55" s="7">
        <f>I56+I57+I58</f>
        <v>3088440</v>
      </c>
    </row>
    <row r="56" spans="2:9" ht="51">
      <c r="B56" s="22" t="s">
        <v>115</v>
      </c>
      <c r="C56" s="5" t="s">
        <v>51</v>
      </c>
      <c r="D56" s="6" t="s">
        <v>54</v>
      </c>
      <c r="E56" s="6" t="s">
        <v>415</v>
      </c>
      <c r="F56" s="5">
        <v>100</v>
      </c>
      <c r="G56" s="7">
        <v>1878000</v>
      </c>
      <c r="H56" s="7">
        <f>I56-G56</f>
        <v>834500</v>
      </c>
      <c r="I56" s="7">
        <v>2712500</v>
      </c>
    </row>
    <row r="57" spans="2:9" ht="24">
      <c r="B57" s="15" t="s">
        <v>116</v>
      </c>
      <c r="C57" s="5" t="s">
        <v>51</v>
      </c>
      <c r="D57" s="6" t="s">
        <v>54</v>
      </c>
      <c r="E57" s="6" t="s">
        <v>415</v>
      </c>
      <c r="F57" s="5">
        <v>200</v>
      </c>
      <c r="G57" s="7">
        <v>0</v>
      </c>
      <c r="H57" s="7">
        <f>I57-G57</f>
        <v>130000</v>
      </c>
      <c r="I57" s="7">
        <v>130000</v>
      </c>
    </row>
    <row r="58" spans="2:9" ht="12.75">
      <c r="B58" s="15" t="s">
        <v>119</v>
      </c>
      <c r="C58" s="5" t="s">
        <v>51</v>
      </c>
      <c r="D58" s="6" t="s">
        <v>54</v>
      </c>
      <c r="E58" s="6" t="s">
        <v>415</v>
      </c>
      <c r="F58" s="5">
        <v>800</v>
      </c>
      <c r="G58" s="7">
        <v>335000</v>
      </c>
      <c r="H58" s="7">
        <f>I58-G58</f>
        <v>-89060</v>
      </c>
      <c r="I58" s="7">
        <v>245940</v>
      </c>
    </row>
    <row r="59" spans="2:9" ht="12.75">
      <c r="B59" s="22" t="s">
        <v>5</v>
      </c>
      <c r="C59" s="5" t="s">
        <v>51</v>
      </c>
      <c r="D59" s="6" t="s">
        <v>60</v>
      </c>
      <c r="E59" s="6"/>
      <c r="F59" s="5"/>
      <c r="G59" s="7">
        <f>G61</f>
        <v>86500</v>
      </c>
      <c r="H59" s="7">
        <f>H61</f>
        <v>6500</v>
      </c>
      <c r="I59" s="7">
        <f>I61</f>
        <v>93000</v>
      </c>
    </row>
    <row r="60" spans="2:9" ht="12.75">
      <c r="B60" s="22" t="s">
        <v>134</v>
      </c>
      <c r="C60" s="5" t="s">
        <v>51</v>
      </c>
      <c r="D60" s="6" t="s">
        <v>60</v>
      </c>
      <c r="E60" s="6" t="s">
        <v>124</v>
      </c>
      <c r="F60" s="5"/>
      <c r="G60" s="7">
        <f aca="true" t="shared" si="3" ref="G60:I61">G61</f>
        <v>86500</v>
      </c>
      <c r="H60" s="7">
        <f t="shared" si="3"/>
        <v>6500</v>
      </c>
      <c r="I60" s="7">
        <f t="shared" si="3"/>
        <v>93000</v>
      </c>
    </row>
    <row r="61" spans="2:9" ht="38.25">
      <c r="B61" s="22" t="s">
        <v>142</v>
      </c>
      <c r="C61" s="5" t="s">
        <v>51</v>
      </c>
      <c r="D61" s="6" t="s">
        <v>60</v>
      </c>
      <c r="E61" s="6" t="s">
        <v>66</v>
      </c>
      <c r="F61" s="5"/>
      <c r="G61" s="7">
        <f t="shared" si="3"/>
        <v>86500</v>
      </c>
      <c r="H61" s="7">
        <f t="shared" si="3"/>
        <v>6500</v>
      </c>
      <c r="I61" s="7">
        <f t="shared" si="3"/>
        <v>93000</v>
      </c>
    </row>
    <row r="62" spans="2:9" ht="25.5">
      <c r="B62" s="22" t="s">
        <v>116</v>
      </c>
      <c r="C62" s="5" t="s">
        <v>51</v>
      </c>
      <c r="D62" s="6" t="s">
        <v>60</v>
      </c>
      <c r="E62" s="6" t="s">
        <v>66</v>
      </c>
      <c r="F62" s="5">
        <v>200</v>
      </c>
      <c r="G62" s="7">
        <v>86500</v>
      </c>
      <c r="H62" s="7">
        <f>I62-G62</f>
        <v>6500</v>
      </c>
      <c r="I62" s="7">
        <v>93000</v>
      </c>
    </row>
    <row r="63" spans="1:9" ht="38.25">
      <c r="A63" s="8"/>
      <c r="B63" s="22" t="s">
        <v>33</v>
      </c>
      <c r="C63" s="5" t="s">
        <v>51</v>
      </c>
      <c r="D63" s="6" t="s">
        <v>55</v>
      </c>
      <c r="E63" s="6"/>
      <c r="F63" s="5"/>
      <c r="G63" s="7">
        <f>G64+G87</f>
        <v>8339770</v>
      </c>
      <c r="H63" s="7">
        <f>H64+H87</f>
        <v>1667510</v>
      </c>
      <c r="I63" s="7">
        <f>I64+I87</f>
        <v>10007280</v>
      </c>
    </row>
    <row r="64" spans="1:9" ht="24">
      <c r="A64" s="8"/>
      <c r="B64" s="15" t="s">
        <v>518</v>
      </c>
      <c r="C64" s="5" t="s">
        <v>51</v>
      </c>
      <c r="D64" s="6" t="s">
        <v>55</v>
      </c>
      <c r="E64" s="6" t="s">
        <v>334</v>
      </c>
      <c r="F64" s="5"/>
      <c r="G64" s="7">
        <f>G78+G65</f>
        <v>6961480</v>
      </c>
      <c r="H64" s="7">
        <f>H78+H65</f>
        <v>826430</v>
      </c>
      <c r="I64" s="7">
        <f>I78+I65</f>
        <v>7787910</v>
      </c>
    </row>
    <row r="65" spans="1:9" ht="24">
      <c r="A65" s="8"/>
      <c r="B65" s="15" t="s">
        <v>408</v>
      </c>
      <c r="C65" s="5" t="s">
        <v>51</v>
      </c>
      <c r="D65" s="6" t="s">
        <v>55</v>
      </c>
      <c r="E65" s="6" t="s">
        <v>337</v>
      </c>
      <c r="F65" s="5"/>
      <c r="G65" s="7">
        <f>G66+G71</f>
        <v>900</v>
      </c>
      <c r="H65" s="7">
        <f>H66+H71</f>
        <v>428110</v>
      </c>
      <c r="I65" s="7">
        <f>I66+I71</f>
        <v>429010</v>
      </c>
    </row>
    <row r="66" spans="1:9" ht="24">
      <c r="A66" s="8"/>
      <c r="B66" s="15" t="s">
        <v>585</v>
      </c>
      <c r="C66" s="5" t="s">
        <v>51</v>
      </c>
      <c r="D66" s="6" t="s">
        <v>55</v>
      </c>
      <c r="E66" s="6" t="s">
        <v>586</v>
      </c>
      <c r="F66" s="5"/>
      <c r="G66" s="7">
        <f>G67+G69</f>
        <v>900</v>
      </c>
      <c r="H66" s="7">
        <f>H67+H69</f>
        <v>0</v>
      </c>
      <c r="I66" s="7">
        <f>I67+I69</f>
        <v>900</v>
      </c>
    </row>
    <row r="67" spans="1:9" ht="12.75" hidden="1">
      <c r="A67" s="8"/>
      <c r="B67" s="15" t="s">
        <v>587</v>
      </c>
      <c r="C67" s="5" t="s">
        <v>51</v>
      </c>
      <c r="D67" s="6" t="s">
        <v>55</v>
      </c>
      <c r="E67" s="6" t="s">
        <v>588</v>
      </c>
      <c r="F67" s="5"/>
      <c r="G67" s="7">
        <f>G68</f>
        <v>0</v>
      </c>
      <c r="H67" s="7">
        <f>H68</f>
        <v>0</v>
      </c>
      <c r="I67" s="7">
        <f>I68</f>
        <v>0</v>
      </c>
    </row>
    <row r="68" spans="1:9" ht="24" hidden="1">
      <c r="A68" s="8"/>
      <c r="B68" s="15" t="s">
        <v>116</v>
      </c>
      <c r="C68" s="5" t="s">
        <v>51</v>
      </c>
      <c r="D68" s="6" t="s">
        <v>55</v>
      </c>
      <c r="E68" s="6" t="s">
        <v>588</v>
      </c>
      <c r="F68" s="5" t="s">
        <v>215</v>
      </c>
      <c r="G68" s="7">
        <v>0</v>
      </c>
      <c r="H68" s="7">
        <f>I68-G68</f>
        <v>0</v>
      </c>
      <c r="I68" s="7"/>
    </row>
    <row r="69" spans="1:9" ht="24">
      <c r="A69" s="8"/>
      <c r="B69" s="15" t="s">
        <v>625</v>
      </c>
      <c r="C69" s="5" t="s">
        <v>51</v>
      </c>
      <c r="D69" s="6" t="s">
        <v>55</v>
      </c>
      <c r="E69" s="6" t="s">
        <v>624</v>
      </c>
      <c r="F69" s="5"/>
      <c r="G69" s="7">
        <f>G70</f>
        <v>900</v>
      </c>
      <c r="H69" s="7">
        <f>H70</f>
        <v>0</v>
      </c>
      <c r="I69" s="7">
        <f>I70</f>
        <v>900</v>
      </c>
    </row>
    <row r="70" spans="1:9" ht="24">
      <c r="A70" s="8"/>
      <c r="B70" s="15" t="s">
        <v>116</v>
      </c>
      <c r="C70" s="5" t="s">
        <v>51</v>
      </c>
      <c r="D70" s="6" t="s">
        <v>55</v>
      </c>
      <c r="E70" s="6" t="s">
        <v>624</v>
      </c>
      <c r="F70" s="5" t="s">
        <v>215</v>
      </c>
      <c r="G70" s="7">
        <v>900</v>
      </c>
      <c r="H70" s="7">
        <f>I70-G70</f>
        <v>0</v>
      </c>
      <c r="I70" s="7">
        <v>900</v>
      </c>
    </row>
    <row r="71" spans="1:9" ht="24">
      <c r="A71" s="8"/>
      <c r="B71" s="15" t="s">
        <v>659</v>
      </c>
      <c r="C71" s="5" t="s">
        <v>51</v>
      </c>
      <c r="D71" s="6" t="s">
        <v>55</v>
      </c>
      <c r="E71" s="5" t="s">
        <v>660</v>
      </c>
      <c r="F71" s="5"/>
      <c r="G71" s="7">
        <f>G72+G74+G76</f>
        <v>0</v>
      </c>
      <c r="H71" s="7">
        <f>H72+H74+H76</f>
        <v>428110</v>
      </c>
      <c r="I71" s="7">
        <f>I72+I74+I76</f>
        <v>428110</v>
      </c>
    </row>
    <row r="72" spans="1:9" ht="12.75">
      <c r="A72" s="8"/>
      <c r="B72" s="15" t="s">
        <v>661</v>
      </c>
      <c r="C72" s="5" t="s">
        <v>51</v>
      </c>
      <c r="D72" s="6" t="s">
        <v>55</v>
      </c>
      <c r="E72" s="5" t="s">
        <v>662</v>
      </c>
      <c r="F72" s="5"/>
      <c r="G72" s="7">
        <f>G73</f>
        <v>0</v>
      </c>
      <c r="H72" s="7">
        <f>H73</f>
        <v>250600</v>
      </c>
      <c r="I72" s="7">
        <f>I73</f>
        <v>250600</v>
      </c>
    </row>
    <row r="73" spans="1:9" ht="25.5">
      <c r="A73" s="8"/>
      <c r="B73" s="22" t="s">
        <v>116</v>
      </c>
      <c r="C73" s="5" t="s">
        <v>51</v>
      </c>
      <c r="D73" s="6" t="s">
        <v>55</v>
      </c>
      <c r="E73" s="5" t="s">
        <v>662</v>
      </c>
      <c r="F73" s="5" t="s">
        <v>215</v>
      </c>
      <c r="G73" s="7">
        <v>0</v>
      </c>
      <c r="H73" s="7">
        <f>I73-G73</f>
        <v>250600</v>
      </c>
      <c r="I73" s="7">
        <v>250600</v>
      </c>
    </row>
    <row r="74" spans="1:9" ht="48">
      <c r="A74" s="8"/>
      <c r="B74" s="15" t="s">
        <v>663</v>
      </c>
      <c r="C74" s="5" t="s">
        <v>51</v>
      </c>
      <c r="D74" s="6" t="s">
        <v>55</v>
      </c>
      <c r="E74" s="5" t="s">
        <v>664</v>
      </c>
      <c r="F74" s="5"/>
      <c r="G74" s="7">
        <f>G75</f>
        <v>0</v>
      </c>
      <c r="H74" s="7">
        <f>H75</f>
        <v>125260</v>
      </c>
      <c r="I74" s="7">
        <f>I75</f>
        <v>125260</v>
      </c>
    </row>
    <row r="75" spans="1:9" ht="25.5">
      <c r="A75" s="8"/>
      <c r="B75" s="22" t="s">
        <v>116</v>
      </c>
      <c r="C75" s="5" t="s">
        <v>51</v>
      </c>
      <c r="D75" s="6" t="s">
        <v>55</v>
      </c>
      <c r="E75" s="5" t="s">
        <v>664</v>
      </c>
      <c r="F75" s="5" t="s">
        <v>215</v>
      </c>
      <c r="G75" s="7">
        <v>0</v>
      </c>
      <c r="H75" s="7">
        <f>I75-G75</f>
        <v>125260</v>
      </c>
      <c r="I75" s="7">
        <v>125260</v>
      </c>
    </row>
    <row r="76" spans="1:9" ht="12.75">
      <c r="A76" s="8"/>
      <c r="B76" s="15" t="s">
        <v>665</v>
      </c>
      <c r="C76" s="5" t="s">
        <v>51</v>
      </c>
      <c r="D76" s="6" t="s">
        <v>55</v>
      </c>
      <c r="E76" s="5" t="s">
        <v>666</v>
      </c>
      <c r="F76" s="5"/>
      <c r="G76" s="7">
        <f>G77</f>
        <v>0</v>
      </c>
      <c r="H76" s="7">
        <f>H77</f>
        <v>52250</v>
      </c>
      <c r="I76" s="7">
        <f>I77</f>
        <v>52250</v>
      </c>
    </row>
    <row r="77" spans="1:9" ht="25.5">
      <c r="A77" s="8"/>
      <c r="B77" s="22" t="s">
        <v>116</v>
      </c>
      <c r="C77" s="5" t="s">
        <v>51</v>
      </c>
      <c r="D77" s="6" t="s">
        <v>55</v>
      </c>
      <c r="E77" s="5" t="s">
        <v>666</v>
      </c>
      <c r="F77" s="5" t="s">
        <v>215</v>
      </c>
      <c r="G77" s="7">
        <v>0</v>
      </c>
      <c r="H77" s="7">
        <f>I77-G77</f>
        <v>52250</v>
      </c>
      <c r="I77" s="7">
        <f>45000+7250</f>
        <v>52250</v>
      </c>
    </row>
    <row r="78" spans="1:9" ht="36">
      <c r="A78" s="8"/>
      <c r="B78" s="15" t="s">
        <v>517</v>
      </c>
      <c r="C78" s="5" t="s">
        <v>51</v>
      </c>
      <c r="D78" s="6" t="s">
        <v>55</v>
      </c>
      <c r="E78" s="6" t="s">
        <v>335</v>
      </c>
      <c r="F78" s="5"/>
      <c r="G78" s="7">
        <f>G81+G83</f>
        <v>6960580</v>
      </c>
      <c r="H78" s="7">
        <f>H81+H83</f>
        <v>398320</v>
      </c>
      <c r="I78" s="7">
        <f>I81+I83</f>
        <v>7358900</v>
      </c>
    </row>
    <row r="79" spans="1:9" ht="36">
      <c r="A79" s="8"/>
      <c r="B79" s="15" t="s">
        <v>407</v>
      </c>
      <c r="C79" s="5" t="s">
        <v>51</v>
      </c>
      <c r="D79" s="6" t="s">
        <v>55</v>
      </c>
      <c r="E79" s="6" t="s">
        <v>564</v>
      </c>
      <c r="F79" s="5"/>
      <c r="G79" s="7">
        <f>G81+G83</f>
        <v>6960580</v>
      </c>
      <c r="H79" s="7">
        <f>H81+H83</f>
        <v>398320</v>
      </c>
      <c r="I79" s="7">
        <f>I81+I83</f>
        <v>7358900</v>
      </c>
    </row>
    <row r="80" spans="1:9" ht="24">
      <c r="A80" s="8"/>
      <c r="B80" s="15" t="s">
        <v>589</v>
      </c>
      <c r="C80" s="5" t="s">
        <v>51</v>
      </c>
      <c r="D80" s="6" t="s">
        <v>55</v>
      </c>
      <c r="E80" s="6" t="s">
        <v>590</v>
      </c>
      <c r="F80" s="5"/>
      <c r="G80" s="7">
        <f>G81+G83</f>
        <v>6960580</v>
      </c>
      <c r="H80" s="7">
        <f>H81+H83</f>
        <v>398320</v>
      </c>
      <c r="I80" s="7">
        <f>I81+I83</f>
        <v>7358900</v>
      </c>
    </row>
    <row r="81" spans="1:9" ht="25.5">
      <c r="A81" s="8"/>
      <c r="B81" s="22" t="s">
        <v>177</v>
      </c>
      <c r="C81" s="5" t="s">
        <v>51</v>
      </c>
      <c r="D81" s="6" t="s">
        <v>55</v>
      </c>
      <c r="E81" s="6" t="s">
        <v>462</v>
      </c>
      <c r="F81" s="5"/>
      <c r="G81" s="7">
        <f>G82</f>
        <v>5498360</v>
      </c>
      <c r="H81" s="7">
        <f>H82</f>
        <v>153700</v>
      </c>
      <c r="I81" s="7">
        <f>I82</f>
        <v>5652060</v>
      </c>
    </row>
    <row r="82" spans="1:9" ht="51">
      <c r="A82" s="8"/>
      <c r="B82" s="22" t="s">
        <v>115</v>
      </c>
      <c r="C82" s="5" t="s">
        <v>51</v>
      </c>
      <c r="D82" s="6" t="s">
        <v>55</v>
      </c>
      <c r="E82" s="6" t="s">
        <v>462</v>
      </c>
      <c r="F82" s="5" t="s">
        <v>97</v>
      </c>
      <c r="G82" s="7">
        <v>5498360</v>
      </c>
      <c r="H82" s="7">
        <f>I82-G82</f>
        <v>153700</v>
      </c>
      <c r="I82" s="7">
        <v>5652060</v>
      </c>
    </row>
    <row r="83" spans="1:9" ht="25.5">
      <c r="A83" s="8"/>
      <c r="B83" s="22" t="s">
        <v>178</v>
      </c>
      <c r="C83" s="5" t="s">
        <v>51</v>
      </c>
      <c r="D83" s="6" t="s">
        <v>55</v>
      </c>
      <c r="E83" s="6" t="s">
        <v>463</v>
      </c>
      <c r="F83" s="5"/>
      <c r="G83" s="7">
        <f>G84+G85+G86</f>
        <v>1462220</v>
      </c>
      <c r="H83" s="7">
        <f>H84+H85+H86</f>
        <v>244620</v>
      </c>
      <c r="I83" s="7">
        <f>I84+I85+I86</f>
        <v>1706840</v>
      </c>
    </row>
    <row r="84" spans="1:9" ht="51">
      <c r="A84" s="8"/>
      <c r="B84" s="22" t="s">
        <v>115</v>
      </c>
      <c r="C84" s="5" t="s">
        <v>51</v>
      </c>
      <c r="D84" s="6" t="s">
        <v>55</v>
      </c>
      <c r="E84" s="6" t="s">
        <v>463</v>
      </c>
      <c r="F84" s="5" t="s">
        <v>97</v>
      </c>
      <c r="G84" s="7">
        <v>1462220</v>
      </c>
      <c r="H84" s="7">
        <f>I84-G84</f>
        <v>115620</v>
      </c>
      <c r="I84" s="7">
        <v>1577840</v>
      </c>
    </row>
    <row r="85" spans="1:9" ht="24">
      <c r="A85" s="8"/>
      <c r="B85" s="15" t="s">
        <v>116</v>
      </c>
      <c r="C85" s="5" t="s">
        <v>51</v>
      </c>
      <c r="D85" s="6" t="s">
        <v>55</v>
      </c>
      <c r="E85" s="6" t="s">
        <v>463</v>
      </c>
      <c r="F85" s="5" t="s">
        <v>215</v>
      </c>
      <c r="G85" s="7">
        <v>0</v>
      </c>
      <c r="H85" s="7">
        <f>I85-G85</f>
        <v>129000</v>
      </c>
      <c r="I85" s="7">
        <v>129000</v>
      </c>
    </row>
    <row r="86" spans="1:9" ht="12.75" hidden="1">
      <c r="A86" s="8"/>
      <c r="B86" s="15" t="s">
        <v>119</v>
      </c>
      <c r="C86" s="5" t="s">
        <v>51</v>
      </c>
      <c r="D86" s="6" t="s">
        <v>55</v>
      </c>
      <c r="E86" s="6" t="s">
        <v>463</v>
      </c>
      <c r="F86" s="5" t="s">
        <v>212</v>
      </c>
      <c r="G86" s="7"/>
      <c r="H86" s="7">
        <f>I86-G86</f>
        <v>0</v>
      </c>
      <c r="I86" s="7"/>
    </row>
    <row r="87" spans="1:9" ht="12.75">
      <c r="A87" s="8"/>
      <c r="B87" s="22" t="s">
        <v>134</v>
      </c>
      <c r="C87" s="5" t="s">
        <v>51</v>
      </c>
      <c r="D87" s="6" t="s">
        <v>55</v>
      </c>
      <c r="E87" s="6" t="s">
        <v>124</v>
      </c>
      <c r="F87" s="5"/>
      <c r="G87" s="7">
        <f>G88</f>
        <v>1378290</v>
      </c>
      <c r="H87" s="7">
        <f aca="true" t="shared" si="4" ref="H87:I89">H88</f>
        <v>841080</v>
      </c>
      <c r="I87" s="7">
        <f t="shared" si="4"/>
        <v>2219370</v>
      </c>
    </row>
    <row r="88" spans="1:9" ht="25.5">
      <c r="A88" s="8"/>
      <c r="B88" s="22" t="s">
        <v>143</v>
      </c>
      <c r="C88" s="5" t="s">
        <v>51</v>
      </c>
      <c r="D88" s="6" t="s">
        <v>55</v>
      </c>
      <c r="E88" s="6" t="s">
        <v>127</v>
      </c>
      <c r="F88" s="5"/>
      <c r="G88" s="7">
        <f>G89</f>
        <v>1378290</v>
      </c>
      <c r="H88" s="7">
        <f t="shared" si="4"/>
        <v>841080</v>
      </c>
      <c r="I88" s="7">
        <f t="shared" si="4"/>
        <v>2219370</v>
      </c>
    </row>
    <row r="89" spans="1:9" ht="24">
      <c r="A89" s="8"/>
      <c r="B89" s="15" t="s">
        <v>580</v>
      </c>
      <c r="C89" s="5" t="s">
        <v>51</v>
      </c>
      <c r="D89" s="6" t="s">
        <v>55</v>
      </c>
      <c r="E89" s="6" t="s">
        <v>581</v>
      </c>
      <c r="F89" s="5"/>
      <c r="G89" s="7">
        <f>G90</f>
        <v>1378290</v>
      </c>
      <c r="H89" s="7">
        <f t="shared" si="4"/>
        <v>841080</v>
      </c>
      <c r="I89" s="7">
        <f t="shared" si="4"/>
        <v>2219370</v>
      </c>
    </row>
    <row r="90" spans="1:9" ht="24">
      <c r="A90" s="8"/>
      <c r="B90" s="15" t="s">
        <v>143</v>
      </c>
      <c r="C90" s="5" t="s">
        <v>51</v>
      </c>
      <c r="D90" s="6" t="s">
        <v>55</v>
      </c>
      <c r="E90" s="6" t="s">
        <v>591</v>
      </c>
      <c r="F90" s="5"/>
      <c r="G90" s="7">
        <f>G91</f>
        <v>1378290</v>
      </c>
      <c r="H90" s="7">
        <f>H91</f>
        <v>841080</v>
      </c>
      <c r="I90" s="7">
        <f>I91</f>
        <v>2219370</v>
      </c>
    </row>
    <row r="91" spans="1:9" ht="24">
      <c r="A91" s="8"/>
      <c r="B91" s="15" t="s">
        <v>141</v>
      </c>
      <c r="C91" s="5" t="s">
        <v>51</v>
      </c>
      <c r="D91" s="6" t="s">
        <v>55</v>
      </c>
      <c r="E91" s="6" t="s">
        <v>471</v>
      </c>
      <c r="F91" s="5"/>
      <c r="G91" s="7">
        <f>G92+G95</f>
        <v>1378290</v>
      </c>
      <c r="H91" s="7">
        <f>H92+H95</f>
        <v>841080</v>
      </c>
      <c r="I91" s="7">
        <f>I92+I95</f>
        <v>2219370</v>
      </c>
    </row>
    <row r="92" spans="1:9" ht="24">
      <c r="A92" s="8"/>
      <c r="B92" s="15" t="s">
        <v>261</v>
      </c>
      <c r="C92" s="5" t="s">
        <v>51</v>
      </c>
      <c r="D92" s="6" t="s">
        <v>55</v>
      </c>
      <c r="E92" s="6" t="s">
        <v>472</v>
      </c>
      <c r="F92" s="5"/>
      <c r="G92" s="7">
        <f>G93+G94</f>
        <v>854890</v>
      </c>
      <c r="H92" s="7">
        <f>H93+H94</f>
        <v>720900</v>
      </c>
      <c r="I92" s="7">
        <f>I93+I94</f>
        <v>1575790</v>
      </c>
    </row>
    <row r="93" spans="1:9" ht="48">
      <c r="A93" s="8"/>
      <c r="B93" s="15" t="s">
        <v>115</v>
      </c>
      <c r="C93" s="5" t="s">
        <v>51</v>
      </c>
      <c r="D93" s="6" t="s">
        <v>55</v>
      </c>
      <c r="E93" s="6" t="s">
        <v>472</v>
      </c>
      <c r="F93" s="5" t="s">
        <v>97</v>
      </c>
      <c r="G93" s="7">
        <v>854890</v>
      </c>
      <c r="H93" s="7">
        <f>I93-G93</f>
        <v>720900</v>
      </c>
      <c r="I93" s="7">
        <v>1575790</v>
      </c>
    </row>
    <row r="94" spans="1:9" ht="24" hidden="1">
      <c r="A94" s="8"/>
      <c r="B94" s="15" t="s">
        <v>116</v>
      </c>
      <c r="C94" s="5" t="s">
        <v>51</v>
      </c>
      <c r="D94" s="6" t="s">
        <v>55</v>
      </c>
      <c r="E94" s="6" t="s">
        <v>472</v>
      </c>
      <c r="F94" s="5" t="s">
        <v>215</v>
      </c>
      <c r="G94" s="7">
        <v>0</v>
      </c>
      <c r="H94" s="7">
        <v>0</v>
      </c>
      <c r="I94" s="7">
        <v>0</v>
      </c>
    </row>
    <row r="95" spans="1:9" ht="24">
      <c r="A95" s="8"/>
      <c r="B95" s="15" t="s">
        <v>261</v>
      </c>
      <c r="C95" s="5" t="s">
        <v>51</v>
      </c>
      <c r="D95" s="6" t="s">
        <v>55</v>
      </c>
      <c r="E95" s="6" t="s">
        <v>473</v>
      </c>
      <c r="F95" s="5"/>
      <c r="G95" s="7">
        <f>G96+G97</f>
        <v>523400</v>
      </c>
      <c r="H95" s="7">
        <f>H96+H97</f>
        <v>120180</v>
      </c>
      <c r="I95" s="7">
        <f>I96+I97</f>
        <v>643580</v>
      </c>
    </row>
    <row r="96" spans="1:9" ht="48">
      <c r="A96" s="8"/>
      <c r="B96" s="15" t="s">
        <v>115</v>
      </c>
      <c r="C96" s="5" t="s">
        <v>51</v>
      </c>
      <c r="D96" s="6" t="s">
        <v>55</v>
      </c>
      <c r="E96" s="6" t="s">
        <v>473</v>
      </c>
      <c r="F96" s="5" t="s">
        <v>97</v>
      </c>
      <c r="G96" s="7">
        <v>523400</v>
      </c>
      <c r="H96" s="7">
        <f>I96-G96</f>
        <v>101180</v>
      </c>
      <c r="I96" s="7">
        <v>624580</v>
      </c>
    </row>
    <row r="97" spans="1:9" ht="24">
      <c r="A97" s="8"/>
      <c r="B97" s="15" t="s">
        <v>116</v>
      </c>
      <c r="C97" s="5" t="s">
        <v>51</v>
      </c>
      <c r="D97" s="6" t="s">
        <v>55</v>
      </c>
      <c r="E97" s="6" t="s">
        <v>473</v>
      </c>
      <c r="F97" s="5" t="s">
        <v>215</v>
      </c>
      <c r="G97" s="7">
        <v>0</v>
      </c>
      <c r="H97" s="7">
        <f>I97-G97</f>
        <v>19000</v>
      </c>
      <c r="I97" s="7">
        <v>19000</v>
      </c>
    </row>
    <row r="98" spans="1:9" ht="12.75">
      <c r="A98" s="8"/>
      <c r="B98" s="15" t="s">
        <v>8</v>
      </c>
      <c r="C98" s="5" t="s">
        <v>51</v>
      </c>
      <c r="D98" s="5" t="s">
        <v>62</v>
      </c>
      <c r="E98" s="5"/>
      <c r="F98" s="5"/>
      <c r="G98" s="7">
        <f aca="true" t="shared" si="5" ref="G98:I100">G99</f>
        <v>0</v>
      </c>
      <c r="H98" s="7">
        <f t="shared" si="5"/>
        <v>1412820</v>
      </c>
      <c r="I98" s="7">
        <f t="shared" si="5"/>
        <v>1412820</v>
      </c>
    </row>
    <row r="99" spans="1:9" ht="12.75">
      <c r="A99" s="8"/>
      <c r="B99" s="15" t="s">
        <v>134</v>
      </c>
      <c r="C99" s="5" t="s">
        <v>51</v>
      </c>
      <c r="D99" s="5" t="s">
        <v>62</v>
      </c>
      <c r="E99" s="5" t="s">
        <v>124</v>
      </c>
      <c r="F99" s="5"/>
      <c r="G99" s="7">
        <f t="shared" si="5"/>
        <v>0</v>
      </c>
      <c r="H99" s="7">
        <f t="shared" si="5"/>
        <v>1412820</v>
      </c>
      <c r="I99" s="7">
        <f t="shared" si="5"/>
        <v>1412820</v>
      </c>
    </row>
    <row r="100" spans="1:9" ht="24">
      <c r="A100" s="8"/>
      <c r="B100" s="15" t="s">
        <v>748</v>
      </c>
      <c r="C100" s="5" t="s">
        <v>51</v>
      </c>
      <c r="D100" s="5" t="s">
        <v>62</v>
      </c>
      <c r="E100" s="5" t="s">
        <v>67</v>
      </c>
      <c r="F100" s="5"/>
      <c r="G100" s="7">
        <f t="shared" si="5"/>
        <v>0</v>
      </c>
      <c r="H100" s="7">
        <f t="shared" si="5"/>
        <v>1412820</v>
      </c>
      <c r="I100" s="7">
        <f t="shared" si="5"/>
        <v>1412820</v>
      </c>
    </row>
    <row r="101" spans="1:9" ht="12.75">
      <c r="A101" s="8"/>
      <c r="B101" s="15" t="s">
        <v>119</v>
      </c>
      <c r="C101" s="5" t="s">
        <v>51</v>
      </c>
      <c r="D101" s="5" t="s">
        <v>62</v>
      </c>
      <c r="E101" s="5" t="s">
        <v>67</v>
      </c>
      <c r="F101" s="5" t="s">
        <v>212</v>
      </c>
      <c r="G101" s="7">
        <v>0</v>
      </c>
      <c r="H101" s="7">
        <f>I101-G101</f>
        <v>1412820</v>
      </c>
      <c r="I101" s="7">
        <v>1412820</v>
      </c>
    </row>
    <row r="102" spans="2:9" ht="12.75">
      <c r="B102" s="22" t="s">
        <v>23</v>
      </c>
      <c r="C102" s="5" t="s">
        <v>51</v>
      </c>
      <c r="D102" s="6" t="s">
        <v>56</v>
      </c>
      <c r="E102" s="6"/>
      <c r="F102" s="5"/>
      <c r="G102" s="7">
        <f>G104</f>
        <v>1000000</v>
      </c>
      <c r="H102" s="7">
        <f>H104</f>
        <v>2000000</v>
      </c>
      <c r="I102" s="7">
        <f>I104</f>
        <v>3000000</v>
      </c>
    </row>
    <row r="103" spans="2:9" ht="12.75">
      <c r="B103" s="22" t="s">
        <v>134</v>
      </c>
      <c r="C103" s="5" t="s">
        <v>51</v>
      </c>
      <c r="D103" s="6" t="s">
        <v>56</v>
      </c>
      <c r="E103" s="6" t="s">
        <v>124</v>
      </c>
      <c r="F103" s="5"/>
      <c r="G103" s="7">
        <f aca="true" t="shared" si="6" ref="G103:I104">G104</f>
        <v>1000000</v>
      </c>
      <c r="H103" s="7">
        <f t="shared" si="6"/>
        <v>2000000</v>
      </c>
      <c r="I103" s="7">
        <f t="shared" si="6"/>
        <v>3000000</v>
      </c>
    </row>
    <row r="104" spans="2:9" ht="22.5">
      <c r="B104" s="22" t="s">
        <v>39</v>
      </c>
      <c r="C104" s="5" t="s">
        <v>51</v>
      </c>
      <c r="D104" s="6" t="s">
        <v>56</v>
      </c>
      <c r="E104" s="6" t="s">
        <v>126</v>
      </c>
      <c r="F104" s="5"/>
      <c r="G104" s="7">
        <f t="shared" si="6"/>
        <v>1000000</v>
      </c>
      <c r="H104" s="7">
        <f t="shared" si="6"/>
        <v>2000000</v>
      </c>
      <c r="I104" s="7">
        <f t="shared" si="6"/>
        <v>3000000</v>
      </c>
    </row>
    <row r="105" spans="2:9" ht="22.5">
      <c r="B105" s="22" t="s">
        <v>119</v>
      </c>
      <c r="C105" s="5" t="s">
        <v>51</v>
      </c>
      <c r="D105" s="6" t="s">
        <v>56</v>
      </c>
      <c r="E105" s="6" t="s">
        <v>126</v>
      </c>
      <c r="F105" s="5">
        <v>800</v>
      </c>
      <c r="G105" s="7">
        <v>1000000</v>
      </c>
      <c r="H105" s="7">
        <f>I105-G105</f>
        <v>2000000</v>
      </c>
      <c r="I105" s="7">
        <v>3000000</v>
      </c>
    </row>
    <row r="106" spans="2:9" ht="12.75">
      <c r="B106" s="22" t="s">
        <v>24</v>
      </c>
      <c r="C106" s="5" t="s">
        <v>51</v>
      </c>
      <c r="D106" s="6" t="s">
        <v>57</v>
      </c>
      <c r="E106" s="6"/>
      <c r="F106" s="5"/>
      <c r="G106" s="7">
        <f>G128+G157+G151+G107+G119+G141</f>
        <v>21747681</v>
      </c>
      <c r="H106" s="7">
        <f>H128+H157+H151+H107+H119+H141</f>
        <v>6143600</v>
      </c>
      <c r="I106" s="7">
        <f>I128+I157+I151+I107+I119+I141</f>
        <v>27891281</v>
      </c>
    </row>
    <row r="107" spans="2:9" ht="36">
      <c r="B107" s="15" t="s">
        <v>354</v>
      </c>
      <c r="C107" s="5" t="s">
        <v>51</v>
      </c>
      <c r="D107" s="6" t="s">
        <v>57</v>
      </c>
      <c r="E107" s="5" t="s">
        <v>286</v>
      </c>
      <c r="F107" s="5"/>
      <c r="G107" s="7">
        <f>G108</f>
        <v>0</v>
      </c>
      <c r="H107" s="7">
        <f>H108</f>
        <v>837932</v>
      </c>
      <c r="I107" s="7">
        <f>I108</f>
        <v>837932</v>
      </c>
    </row>
    <row r="108" spans="2:9" ht="27">
      <c r="B108" s="15" t="s">
        <v>592</v>
      </c>
      <c r="C108" s="5" t="s">
        <v>51</v>
      </c>
      <c r="D108" s="6" t="s">
        <v>57</v>
      </c>
      <c r="E108" s="5" t="s">
        <v>287</v>
      </c>
      <c r="F108" s="5"/>
      <c r="G108" s="7">
        <f>G109+G112</f>
        <v>0</v>
      </c>
      <c r="H108" s="7">
        <f>H109+H112</f>
        <v>837932</v>
      </c>
      <c r="I108" s="7">
        <f>I109+I112</f>
        <v>837932</v>
      </c>
    </row>
    <row r="109" spans="2:9" ht="60">
      <c r="B109" s="16" t="s">
        <v>493</v>
      </c>
      <c r="C109" s="5" t="s">
        <v>51</v>
      </c>
      <c r="D109" s="6" t="s">
        <v>57</v>
      </c>
      <c r="E109" s="5" t="s">
        <v>416</v>
      </c>
      <c r="F109" s="5"/>
      <c r="G109" s="7">
        <f aca="true" t="shared" si="7" ref="G109:I110">G110</f>
        <v>0</v>
      </c>
      <c r="H109" s="7">
        <f t="shared" si="7"/>
        <v>240000</v>
      </c>
      <c r="I109" s="7">
        <f t="shared" si="7"/>
        <v>240000</v>
      </c>
    </row>
    <row r="110" spans="2:9" ht="24">
      <c r="B110" s="16" t="s">
        <v>654</v>
      </c>
      <c r="C110" s="5" t="s">
        <v>51</v>
      </c>
      <c r="D110" s="6" t="s">
        <v>57</v>
      </c>
      <c r="E110" s="5" t="s">
        <v>655</v>
      </c>
      <c r="F110" s="5"/>
      <c r="G110" s="7">
        <f t="shared" si="7"/>
        <v>0</v>
      </c>
      <c r="H110" s="7">
        <f t="shared" si="7"/>
        <v>240000</v>
      </c>
      <c r="I110" s="7">
        <f t="shared" si="7"/>
        <v>240000</v>
      </c>
    </row>
    <row r="111" spans="2:9" ht="24">
      <c r="B111" s="15" t="s">
        <v>116</v>
      </c>
      <c r="C111" s="5" t="s">
        <v>51</v>
      </c>
      <c r="D111" s="6" t="s">
        <v>57</v>
      </c>
      <c r="E111" s="5" t="s">
        <v>655</v>
      </c>
      <c r="F111" s="5" t="s">
        <v>215</v>
      </c>
      <c r="G111" s="7">
        <v>0</v>
      </c>
      <c r="H111" s="7">
        <f>I111-G111</f>
        <v>240000</v>
      </c>
      <c r="I111" s="7">
        <v>240000</v>
      </c>
    </row>
    <row r="112" spans="2:9" ht="24">
      <c r="B112" s="16" t="s">
        <v>375</v>
      </c>
      <c r="C112" s="5" t="s">
        <v>51</v>
      </c>
      <c r="D112" s="6" t="s">
        <v>57</v>
      </c>
      <c r="E112" s="5" t="s">
        <v>288</v>
      </c>
      <c r="F112" s="5"/>
      <c r="G112" s="7">
        <f>G113+G116</f>
        <v>0</v>
      </c>
      <c r="H112" s="7">
        <f>H113+H116</f>
        <v>597932</v>
      </c>
      <c r="I112" s="7">
        <f>I113+I116</f>
        <v>597932</v>
      </c>
    </row>
    <row r="113" spans="2:9" ht="12.75">
      <c r="B113" s="16" t="s">
        <v>167</v>
      </c>
      <c r="C113" s="5" t="s">
        <v>51</v>
      </c>
      <c r="D113" s="6" t="s">
        <v>57</v>
      </c>
      <c r="E113" s="5" t="s">
        <v>417</v>
      </c>
      <c r="F113" s="5"/>
      <c r="G113" s="7">
        <f>G114+G115</f>
        <v>0</v>
      </c>
      <c r="H113" s="7">
        <f>H114+H115</f>
        <v>477932</v>
      </c>
      <c r="I113" s="7">
        <f>I114+I115</f>
        <v>477932</v>
      </c>
    </row>
    <row r="114" spans="2:9" ht="24">
      <c r="B114" s="15" t="s">
        <v>116</v>
      </c>
      <c r="C114" s="5" t="s">
        <v>51</v>
      </c>
      <c r="D114" s="6" t="s">
        <v>57</v>
      </c>
      <c r="E114" s="5" t="s">
        <v>417</v>
      </c>
      <c r="F114" s="5" t="s">
        <v>215</v>
      </c>
      <c r="G114" s="7">
        <v>0</v>
      </c>
      <c r="H114" s="7">
        <f>I114-G114</f>
        <v>277932</v>
      </c>
      <c r="I114" s="7">
        <v>277932</v>
      </c>
    </row>
    <row r="115" spans="2:9" ht="12.75">
      <c r="B115" s="15" t="s">
        <v>119</v>
      </c>
      <c r="C115" s="5" t="s">
        <v>51</v>
      </c>
      <c r="D115" s="6" t="s">
        <v>57</v>
      </c>
      <c r="E115" s="5" t="s">
        <v>417</v>
      </c>
      <c r="F115" s="5" t="s">
        <v>212</v>
      </c>
      <c r="G115" s="7">
        <v>0</v>
      </c>
      <c r="H115" s="7">
        <f>I115-G115</f>
        <v>200000</v>
      </c>
      <c r="I115" s="7">
        <v>200000</v>
      </c>
    </row>
    <row r="116" spans="2:9" ht="24">
      <c r="B116" s="15" t="s">
        <v>656</v>
      </c>
      <c r="C116" s="5" t="s">
        <v>51</v>
      </c>
      <c r="D116" s="6" t="s">
        <v>57</v>
      </c>
      <c r="E116" s="5" t="s">
        <v>657</v>
      </c>
      <c r="F116" s="5"/>
      <c r="G116" s="7">
        <f>G117+G118</f>
        <v>0</v>
      </c>
      <c r="H116" s="7">
        <f>H117+H118</f>
        <v>120000</v>
      </c>
      <c r="I116" s="7">
        <f>I117+I118</f>
        <v>120000</v>
      </c>
    </row>
    <row r="117" spans="2:9" ht="24">
      <c r="B117" s="15" t="s">
        <v>116</v>
      </c>
      <c r="C117" s="5" t="s">
        <v>51</v>
      </c>
      <c r="D117" s="6" t="s">
        <v>57</v>
      </c>
      <c r="E117" s="5" t="s">
        <v>657</v>
      </c>
      <c r="F117" s="5" t="s">
        <v>215</v>
      </c>
      <c r="G117" s="7">
        <f>G118</f>
        <v>0</v>
      </c>
      <c r="H117" s="7">
        <f>I117-G117</f>
        <v>96000</v>
      </c>
      <c r="I117" s="7">
        <v>96000</v>
      </c>
    </row>
    <row r="118" spans="2:9" ht="12.75">
      <c r="B118" s="15" t="s">
        <v>121</v>
      </c>
      <c r="C118" s="5" t="s">
        <v>51</v>
      </c>
      <c r="D118" s="6" t="s">
        <v>57</v>
      </c>
      <c r="E118" s="5" t="s">
        <v>657</v>
      </c>
      <c r="F118" s="5" t="s">
        <v>227</v>
      </c>
      <c r="G118" s="7">
        <v>0</v>
      </c>
      <c r="H118" s="7">
        <f>I118-G118</f>
        <v>24000</v>
      </c>
      <c r="I118" s="7">
        <v>24000</v>
      </c>
    </row>
    <row r="119" spans="2:9" ht="38.25">
      <c r="B119" s="22" t="s">
        <v>494</v>
      </c>
      <c r="C119" s="5" t="s">
        <v>51</v>
      </c>
      <c r="D119" s="6" t="s">
        <v>57</v>
      </c>
      <c r="E119" s="5" t="s">
        <v>421</v>
      </c>
      <c r="F119" s="5"/>
      <c r="G119" s="7">
        <f>G120</f>
        <v>0</v>
      </c>
      <c r="H119" s="7">
        <f aca="true" t="shared" si="8" ref="H119:I122">H120</f>
        <v>10000</v>
      </c>
      <c r="I119" s="7">
        <f t="shared" si="8"/>
        <v>10000</v>
      </c>
    </row>
    <row r="120" spans="2:9" ht="12.75">
      <c r="B120" s="22" t="s">
        <v>495</v>
      </c>
      <c r="C120" s="5" t="s">
        <v>51</v>
      </c>
      <c r="D120" s="6" t="s">
        <v>57</v>
      </c>
      <c r="E120" s="5" t="s">
        <v>420</v>
      </c>
      <c r="F120" s="5"/>
      <c r="G120" s="7">
        <f>G121</f>
        <v>0</v>
      </c>
      <c r="H120" s="7">
        <f t="shared" si="8"/>
        <v>10000</v>
      </c>
      <c r="I120" s="7">
        <f t="shared" si="8"/>
        <v>10000</v>
      </c>
    </row>
    <row r="121" spans="2:9" ht="12.75">
      <c r="B121" s="22" t="s">
        <v>496</v>
      </c>
      <c r="C121" s="5" t="s">
        <v>51</v>
      </c>
      <c r="D121" s="6" t="s">
        <v>57</v>
      </c>
      <c r="E121" s="5" t="s">
        <v>106</v>
      </c>
      <c r="F121" s="5"/>
      <c r="G121" s="7">
        <f>G122</f>
        <v>0</v>
      </c>
      <c r="H121" s="7">
        <f t="shared" si="8"/>
        <v>10000</v>
      </c>
      <c r="I121" s="7">
        <f t="shared" si="8"/>
        <v>10000</v>
      </c>
    </row>
    <row r="122" spans="2:9" ht="38.25">
      <c r="B122" s="22" t="s">
        <v>166</v>
      </c>
      <c r="C122" s="5" t="s">
        <v>51</v>
      </c>
      <c r="D122" s="6" t="s">
        <v>57</v>
      </c>
      <c r="E122" s="5" t="s">
        <v>419</v>
      </c>
      <c r="F122" s="5"/>
      <c r="G122" s="7">
        <f>G123</f>
        <v>0</v>
      </c>
      <c r="H122" s="7">
        <f t="shared" si="8"/>
        <v>10000</v>
      </c>
      <c r="I122" s="7">
        <f t="shared" si="8"/>
        <v>10000</v>
      </c>
    </row>
    <row r="123" spans="1:9" ht="12.75">
      <c r="A123" s="9"/>
      <c r="B123" s="15" t="s">
        <v>121</v>
      </c>
      <c r="C123" s="5" t="s">
        <v>51</v>
      </c>
      <c r="D123" s="6" t="s">
        <v>57</v>
      </c>
      <c r="E123" s="5" t="s">
        <v>419</v>
      </c>
      <c r="F123" s="5" t="s">
        <v>227</v>
      </c>
      <c r="G123" s="7">
        <v>0</v>
      </c>
      <c r="H123" s="7">
        <f>I123-G123</f>
        <v>10000</v>
      </c>
      <c r="I123" s="7">
        <v>10000</v>
      </c>
    </row>
    <row r="124" spans="1:9" ht="25.5" hidden="1">
      <c r="A124" s="9"/>
      <c r="B124" s="22" t="s">
        <v>164</v>
      </c>
      <c r="C124" s="5" t="s">
        <v>51</v>
      </c>
      <c r="D124" s="6" t="s">
        <v>57</v>
      </c>
      <c r="E124" s="6" t="s">
        <v>68</v>
      </c>
      <c r="F124" s="5"/>
      <c r="G124" s="7">
        <f>G125</f>
        <v>0</v>
      </c>
      <c r="H124" s="7">
        <f>H125</f>
        <v>0</v>
      </c>
      <c r="I124" s="7">
        <f>I125</f>
        <v>0</v>
      </c>
    </row>
    <row r="125" spans="1:9" ht="12.75" hidden="1">
      <c r="A125" s="9"/>
      <c r="B125" s="22" t="s">
        <v>165</v>
      </c>
      <c r="C125" s="5" t="s">
        <v>51</v>
      </c>
      <c r="D125" s="6" t="s">
        <v>57</v>
      </c>
      <c r="E125" s="6" t="s">
        <v>69</v>
      </c>
      <c r="F125" s="5"/>
      <c r="G125" s="7">
        <f>G126+G127</f>
        <v>0</v>
      </c>
      <c r="H125" s="7">
        <f>H126+H127</f>
        <v>0</v>
      </c>
      <c r="I125" s="7">
        <f>I126+I127</f>
        <v>0</v>
      </c>
    </row>
    <row r="126" spans="1:9" ht="51" hidden="1">
      <c r="A126" s="9"/>
      <c r="B126" s="22" t="s">
        <v>115</v>
      </c>
      <c r="C126" s="5" t="s">
        <v>51</v>
      </c>
      <c r="D126" s="6" t="s">
        <v>57</v>
      </c>
      <c r="E126" s="6" t="s">
        <v>69</v>
      </c>
      <c r="F126" s="5">
        <v>100</v>
      </c>
      <c r="G126" s="7">
        <v>0</v>
      </c>
      <c r="H126" s="7">
        <v>0</v>
      </c>
      <c r="I126" s="7">
        <v>0</v>
      </c>
    </row>
    <row r="127" spans="1:9" ht="25.5" hidden="1">
      <c r="A127" s="9"/>
      <c r="B127" s="22" t="s">
        <v>116</v>
      </c>
      <c r="C127" s="5" t="s">
        <v>51</v>
      </c>
      <c r="D127" s="6" t="s">
        <v>57</v>
      </c>
      <c r="E127" s="6" t="s">
        <v>69</v>
      </c>
      <c r="F127" s="5">
        <v>200</v>
      </c>
      <c r="G127" s="7">
        <v>0</v>
      </c>
      <c r="H127" s="7">
        <v>0</v>
      </c>
      <c r="I127" s="7">
        <v>0</v>
      </c>
    </row>
    <row r="128" spans="1:9" ht="38.25">
      <c r="A128" s="9"/>
      <c r="B128" s="22" t="s">
        <v>532</v>
      </c>
      <c r="C128" s="5" t="s">
        <v>51</v>
      </c>
      <c r="D128" s="6" t="s">
        <v>57</v>
      </c>
      <c r="E128" s="6" t="s">
        <v>291</v>
      </c>
      <c r="F128" s="5"/>
      <c r="G128" s="7">
        <f>G129+G135</f>
        <v>2539300</v>
      </c>
      <c r="H128" s="7">
        <f>H129+H135</f>
        <v>-820700</v>
      </c>
      <c r="I128" s="7">
        <f>I129+I135</f>
        <v>1718600</v>
      </c>
    </row>
    <row r="129" spans="1:9" ht="25.5" hidden="1">
      <c r="A129" s="9"/>
      <c r="B129" s="22" t="s">
        <v>179</v>
      </c>
      <c r="C129" s="5" t="s">
        <v>51</v>
      </c>
      <c r="D129" s="6" t="s">
        <v>57</v>
      </c>
      <c r="E129" s="6" t="s">
        <v>99</v>
      </c>
      <c r="F129" s="5"/>
      <c r="G129" s="7">
        <f>G130+G132</f>
        <v>0</v>
      </c>
      <c r="H129" s="7">
        <f>H130+H132</f>
        <v>0</v>
      </c>
      <c r="I129" s="7">
        <f>I130+I132</f>
        <v>0</v>
      </c>
    </row>
    <row r="130" spans="1:9" ht="25.5" hidden="1">
      <c r="A130" s="9"/>
      <c r="B130" s="22" t="s">
        <v>180</v>
      </c>
      <c r="C130" s="5" t="s">
        <v>51</v>
      </c>
      <c r="D130" s="6" t="s">
        <v>57</v>
      </c>
      <c r="E130" s="6" t="s">
        <v>70</v>
      </c>
      <c r="F130" s="5"/>
      <c r="G130" s="7">
        <f>G131</f>
        <v>0</v>
      </c>
      <c r="H130" s="7">
        <f>H131</f>
        <v>0</v>
      </c>
      <c r="I130" s="7">
        <f>I131</f>
        <v>0</v>
      </c>
    </row>
    <row r="131" spans="2:9" ht="25.5" hidden="1">
      <c r="B131" s="22" t="s">
        <v>116</v>
      </c>
      <c r="C131" s="5" t="s">
        <v>51</v>
      </c>
      <c r="D131" s="6" t="s">
        <v>57</v>
      </c>
      <c r="E131" s="6" t="s">
        <v>70</v>
      </c>
      <c r="F131" s="5">
        <v>200</v>
      </c>
      <c r="G131" s="7">
        <v>0</v>
      </c>
      <c r="H131" s="7">
        <v>0</v>
      </c>
      <c r="I131" s="7">
        <v>0</v>
      </c>
    </row>
    <row r="132" spans="2:9" ht="12.75" hidden="1">
      <c r="B132" s="22" t="s">
        <v>253</v>
      </c>
      <c r="C132" s="5" t="s">
        <v>51</v>
      </c>
      <c r="D132" s="6" t="s">
        <v>57</v>
      </c>
      <c r="E132" s="6" t="s">
        <v>254</v>
      </c>
      <c r="F132" s="5"/>
      <c r="G132" s="7">
        <f>G133+G134</f>
        <v>0</v>
      </c>
      <c r="H132" s="7">
        <f>H133+H134</f>
        <v>0</v>
      </c>
      <c r="I132" s="7">
        <f>I133+I134</f>
        <v>0</v>
      </c>
    </row>
    <row r="133" spans="2:9" ht="25.5" hidden="1">
      <c r="B133" s="22" t="s">
        <v>116</v>
      </c>
      <c r="C133" s="5" t="s">
        <v>51</v>
      </c>
      <c r="D133" s="6" t="s">
        <v>57</v>
      </c>
      <c r="E133" s="6" t="s">
        <v>254</v>
      </c>
      <c r="F133" s="5" t="s">
        <v>215</v>
      </c>
      <c r="G133" s="7">
        <v>0</v>
      </c>
      <c r="H133" s="7">
        <v>0</v>
      </c>
      <c r="I133" s="7">
        <v>0</v>
      </c>
    </row>
    <row r="134" spans="2:9" ht="12.75" hidden="1">
      <c r="B134" s="22" t="s">
        <v>119</v>
      </c>
      <c r="C134" s="5" t="s">
        <v>51</v>
      </c>
      <c r="D134" s="6" t="s">
        <v>57</v>
      </c>
      <c r="E134" s="6" t="s">
        <v>254</v>
      </c>
      <c r="F134" s="5" t="s">
        <v>212</v>
      </c>
      <c r="G134" s="7">
        <v>0</v>
      </c>
      <c r="H134" s="7">
        <v>0</v>
      </c>
      <c r="I134" s="7">
        <v>0</v>
      </c>
    </row>
    <row r="135" spans="2:9" ht="51">
      <c r="B135" s="22" t="s">
        <v>542</v>
      </c>
      <c r="C135" s="5" t="s">
        <v>51</v>
      </c>
      <c r="D135" s="6" t="s">
        <v>57</v>
      </c>
      <c r="E135" s="5" t="s">
        <v>275</v>
      </c>
      <c r="F135" s="5"/>
      <c r="G135" s="7">
        <f aca="true" t="shared" si="9" ref="G135:I136">G136</f>
        <v>2539300</v>
      </c>
      <c r="H135" s="7">
        <f t="shared" si="9"/>
        <v>-820700</v>
      </c>
      <c r="I135" s="7">
        <f t="shared" si="9"/>
        <v>1718600</v>
      </c>
    </row>
    <row r="136" spans="2:9" ht="25.5">
      <c r="B136" s="22" t="s">
        <v>540</v>
      </c>
      <c r="C136" s="5" t="s">
        <v>51</v>
      </c>
      <c r="D136" s="5" t="s">
        <v>57</v>
      </c>
      <c r="E136" s="5" t="s">
        <v>539</v>
      </c>
      <c r="F136" s="5"/>
      <c r="G136" s="7">
        <f t="shared" si="9"/>
        <v>2539300</v>
      </c>
      <c r="H136" s="7">
        <f t="shared" si="9"/>
        <v>-820700</v>
      </c>
      <c r="I136" s="7">
        <f t="shared" si="9"/>
        <v>1718600</v>
      </c>
    </row>
    <row r="137" spans="2:9" ht="25.5">
      <c r="B137" s="22" t="s">
        <v>541</v>
      </c>
      <c r="C137" s="5" t="s">
        <v>51</v>
      </c>
      <c r="D137" s="5" t="s">
        <v>57</v>
      </c>
      <c r="E137" s="5" t="s">
        <v>538</v>
      </c>
      <c r="F137" s="5"/>
      <c r="G137" s="7">
        <f>G138+G139+G140</f>
        <v>2539300</v>
      </c>
      <c r="H137" s="7">
        <f>H138+H139+H140</f>
        <v>-820700</v>
      </c>
      <c r="I137" s="7">
        <f>I138+I139+I140</f>
        <v>1718600</v>
      </c>
    </row>
    <row r="138" spans="2:9" ht="51">
      <c r="B138" s="22" t="s">
        <v>115</v>
      </c>
      <c r="C138" s="5" t="s">
        <v>51</v>
      </c>
      <c r="D138" s="5" t="s">
        <v>57</v>
      </c>
      <c r="E138" s="5" t="s">
        <v>538</v>
      </c>
      <c r="F138" s="5" t="s">
        <v>97</v>
      </c>
      <c r="G138" s="7">
        <v>2539300</v>
      </c>
      <c r="H138" s="7">
        <f>I138-G138</f>
        <v>-850700</v>
      </c>
      <c r="I138" s="7">
        <v>1688600</v>
      </c>
    </row>
    <row r="139" spans="2:9" ht="25.5">
      <c r="B139" s="22" t="s">
        <v>116</v>
      </c>
      <c r="C139" s="5" t="s">
        <v>51</v>
      </c>
      <c r="D139" s="5" t="s">
        <v>57</v>
      </c>
      <c r="E139" s="5" t="s">
        <v>538</v>
      </c>
      <c r="F139" s="5" t="s">
        <v>215</v>
      </c>
      <c r="G139" s="7">
        <v>0</v>
      </c>
      <c r="H139" s="7">
        <f>I139-G139</f>
        <v>30000</v>
      </c>
      <c r="I139" s="7">
        <v>30000</v>
      </c>
    </row>
    <row r="140" spans="2:9" ht="12.75" hidden="1">
      <c r="B140" s="15" t="s">
        <v>119</v>
      </c>
      <c r="C140" s="5" t="s">
        <v>51</v>
      </c>
      <c r="D140" s="5" t="s">
        <v>57</v>
      </c>
      <c r="E140" s="5" t="s">
        <v>538</v>
      </c>
      <c r="F140" s="5" t="s">
        <v>212</v>
      </c>
      <c r="G140" s="7">
        <v>0</v>
      </c>
      <c r="H140" s="7">
        <f>I140-G140</f>
        <v>0</v>
      </c>
      <c r="I140" s="7"/>
    </row>
    <row r="141" spans="2:9" ht="12.75">
      <c r="B141" s="15" t="s">
        <v>658</v>
      </c>
      <c r="C141" s="5" t="s">
        <v>51</v>
      </c>
      <c r="D141" s="5" t="s">
        <v>57</v>
      </c>
      <c r="E141" s="5" t="s">
        <v>334</v>
      </c>
      <c r="F141" s="5"/>
      <c r="G141" s="7">
        <f aca="true" t="shared" si="10" ref="G141:I142">G142</f>
        <v>0</v>
      </c>
      <c r="H141" s="7">
        <f t="shared" si="10"/>
        <v>929303</v>
      </c>
      <c r="I141" s="7">
        <f t="shared" si="10"/>
        <v>929303</v>
      </c>
    </row>
    <row r="142" spans="2:9" ht="24">
      <c r="B142" s="15" t="s">
        <v>408</v>
      </c>
      <c r="C142" s="5" t="s">
        <v>51</v>
      </c>
      <c r="D142" s="5" t="s">
        <v>57</v>
      </c>
      <c r="E142" s="5" t="s">
        <v>337</v>
      </c>
      <c r="F142" s="5"/>
      <c r="G142" s="7">
        <f t="shared" si="10"/>
        <v>0</v>
      </c>
      <c r="H142" s="7">
        <f t="shared" si="10"/>
        <v>929303</v>
      </c>
      <c r="I142" s="7">
        <f t="shared" si="10"/>
        <v>929303</v>
      </c>
    </row>
    <row r="143" spans="2:9" ht="24">
      <c r="B143" s="15" t="s">
        <v>659</v>
      </c>
      <c r="C143" s="5" t="s">
        <v>51</v>
      </c>
      <c r="D143" s="5" t="s">
        <v>57</v>
      </c>
      <c r="E143" s="5" t="s">
        <v>660</v>
      </c>
      <c r="F143" s="5"/>
      <c r="G143" s="7">
        <f>G144+G146+G148</f>
        <v>0</v>
      </c>
      <c r="H143" s="7">
        <f>H144+H146+H148</f>
        <v>929303</v>
      </c>
      <c r="I143" s="7">
        <f>I144+I146+I148</f>
        <v>929303</v>
      </c>
    </row>
    <row r="144" spans="2:9" ht="12.75">
      <c r="B144" s="15" t="s">
        <v>661</v>
      </c>
      <c r="C144" s="5" t="s">
        <v>51</v>
      </c>
      <c r="D144" s="5" t="s">
        <v>57</v>
      </c>
      <c r="E144" s="5" t="s">
        <v>662</v>
      </c>
      <c r="F144" s="5"/>
      <c r="G144" s="7">
        <f>G145</f>
        <v>0</v>
      </c>
      <c r="H144" s="7">
        <f>H145</f>
        <v>704015</v>
      </c>
      <c r="I144" s="7">
        <f>I145</f>
        <v>704015</v>
      </c>
    </row>
    <row r="145" spans="2:9" ht="25.5">
      <c r="B145" s="22" t="s">
        <v>116</v>
      </c>
      <c r="C145" s="5" t="s">
        <v>51</v>
      </c>
      <c r="D145" s="5" t="s">
        <v>57</v>
      </c>
      <c r="E145" s="5" t="s">
        <v>662</v>
      </c>
      <c r="F145" s="5" t="s">
        <v>215</v>
      </c>
      <c r="G145" s="7">
        <v>0</v>
      </c>
      <c r="H145" s="7">
        <f>I145-G145</f>
        <v>704015</v>
      </c>
      <c r="I145" s="7">
        <f>496300+207715</f>
        <v>704015</v>
      </c>
    </row>
    <row r="146" spans="2:9" ht="48">
      <c r="B146" s="15" t="s">
        <v>663</v>
      </c>
      <c r="C146" s="5" t="s">
        <v>51</v>
      </c>
      <c r="D146" s="5" t="s">
        <v>57</v>
      </c>
      <c r="E146" s="5" t="s">
        <v>664</v>
      </c>
      <c r="F146" s="5"/>
      <c r="G146" s="7">
        <f>G147</f>
        <v>0</v>
      </c>
      <c r="H146" s="7">
        <f>H147</f>
        <v>135288</v>
      </c>
      <c r="I146" s="7">
        <f>I147</f>
        <v>135288</v>
      </c>
    </row>
    <row r="147" spans="2:9" ht="25.5">
      <c r="B147" s="22" t="s">
        <v>116</v>
      </c>
      <c r="C147" s="5" t="s">
        <v>51</v>
      </c>
      <c r="D147" s="5" t="s">
        <v>57</v>
      </c>
      <c r="E147" s="5" t="s">
        <v>664</v>
      </c>
      <c r="F147" s="5" t="s">
        <v>215</v>
      </c>
      <c r="G147" s="7">
        <v>0</v>
      </c>
      <c r="H147" s="7">
        <f>I147-G147</f>
        <v>135288</v>
      </c>
      <c r="I147" s="7">
        <v>135288</v>
      </c>
    </row>
    <row r="148" spans="2:9" ht="12.75">
      <c r="B148" s="15" t="s">
        <v>665</v>
      </c>
      <c r="C148" s="5" t="s">
        <v>51</v>
      </c>
      <c r="D148" s="5" t="s">
        <v>57</v>
      </c>
      <c r="E148" s="5" t="s">
        <v>666</v>
      </c>
      <c r="F148" s="5"/>
      <c r="G148" s="7">
        <f>G149</f>
        <v>0</v>
      </c>
      <c r="H148" s="7">
        <f>H149</f>
        <v>90000</v>
      </c>
      <c r="I148" s="7">
        <f>I149</f>
        <v>90000</v>
      </c>
    </row>
    <row r="149" spans="2:9" ht="25.5">
      <c r="B149" s="22" t="s">
        <v>116</v>
      </c>
      <c r="C149" s="5" t="s">
        <v>51</v>
      </c>
      <c r="D149" s="5" t="s">
        <v>57</v>
      </c>
      <c r="E149" s="5" t="s">
        <v>666</v>
      </c>
      <c r="F149" s="5" t="s">
        <v>215</v>
      </c>
      <c r="G149" s="7">
        <v>0</v>
      </c>
      <c r="H149" s="7">
        <f>I149-G149</f>
        <v>90000</v>
      </c>
      <c r="I149" s="7">
        <v>90000</v>
      </c>
    </row>
    <row r="150" spans="2:9" ht="25.5">
      <c r="B150" s="22" t="s">
        <v>348</v>
      </c>
      <c r="C150" s="5" t="s">
        <v>51</v>
      </c>
      <c r="D150" s="6" t="s">
        <v>57</v>
      </c>
      <c r="E150" s="6" t="s">
        <v>292</v>
      </c>
      <c r="F150" s="5"/>
      <c r="G150" s="7">
        <f>G151</f>
        <v>17818261</v>
      </c>
      <c r="H150" s="7">
        <f>H151</f>
        <v>4991985</v>
      </c>
      <c r="I150" s="7">
        <f>I151</f>
        <v>22810246</v>
      </c>
    </row>
    <row r="151" spans="2:9" ht="43.5" customHeight="1">
      <c r="B151" s="22" t="s">
        <v>515</v>
      </c>
      <c r="C151" s="5" t="s">
        <v>51</v>
      </c>
      <c r="D151" s="6" t="s">
        <v>57</v>
      </c>
      <c r="E151" s="6" t="s">
        <v>274</v>
      </c>
      <c r="F151" s="5"/>
      <c r="G151" s="7">
        <f>G153</f>
        <v>17818261</v>
      </c>
      <c r="H151" s="7">
        <f>H153</f>
        <v>4991985</v>
      </c>
      <c r="I151" s="7">
        <f>I153</f>
        <v>22810246</v>
      </c>
    </row>
    <row r="152" spans="2:9" ht="25.5">
      <c r="B152" s="22" t="s">
        <v>349</v>
      </c>
      <c r="C152" s="5" t="s">
        <v>51</v>
      </c>
      <c r="D152" s="6" t="s">
        <v>57</v>
      </c>
      <c r="E152" s="6" t="s">
        <v>332</v>
      </c>
      <c r="F152" s="5"/>
      <c r="G152" s="7">
        <f>G153</f>
        <v>17818261</v>
      </c>
      <c r="H152" s="7">
        <f>H153</f>
        <v>4991985</v>
      </c>
      <c r="I152" s="7">
        <f>I153</f>
        <v>22810246</v>
      </c>
    </row>
    <row r="153" spans="2:9" ht="25.5">
      <c r="B153" s="22" t="s">
        <v>350</v>
      </c>
      <c r="C153" s="5" t="s">
        <v>51</v>
      </c>
      <c r="D153" s="6" t="s">
        <v>57</v>
      </c>
      <c r="E153" s="6" t="s">
        <v>418</v>
      </c>
      <c r="F153" s="5"/>
      <c r="G153" s="7">
        <f>G154+G155+G156</f>
        <v>17818261</v>
      </c>
      <c r="H153" s="7">
        <f>H154+H155+H156</f>
        <v>4991985</v>
      </c>
      <c r="I153" s="7">
        <f>I154+I155+I156</f>
        <v>22810246</v>
      </c>
    </row>
    <row r="154" spans="2:9" ht="51">
      <c r="B154" s="22" t="s">
        <v>115</v>
      </c>
      <c r="C154" s="5" t="s">
        <v>51</v>
      </c>
      <c r="D154" s="6" t="s">
        <v>57</v>
      </c>
      <c r="E154" s="6" t="s">
        <v>418</v>
      </c>
      <c r="F154" s="5" t="s">
        <v>97</v>
      </c>
      <c r="G154" s="7">
        <v>15185100</v>
      </c>
      <c r="H154" s="7">
        <f>I154-G154</f>
        <v>1747500</v>
      </c>
      <c r="I154" s="7">
        <v>16932600</v>
      </c>
    </row>
    <row r="155" spans="2:9" ht="25.5">
      <c r="B155" s="22" t="s">
        <v>116</v>
      </c>
      <c r="C155" s="5" t="s">
        <v>51</v>
      </c>
      <c r="D155" s="6" t="s">
        <v>57</v>
      </c>
      <c r="E155" s="6" t="s">
        <v>418</v>
      </c>
      <c r="F155" s="5" t="s">
        <v>215</v>
      </c>
      <c r="G155" s="7">
        <v>2467661</v>
      </c>
      <c r="H155" s="7">
        <f>I155-G155</f>
        <v>3256085</v>
      </c>
      <c r="I155" s="7">
        <f>5353532+370214</f>
        <v>5723746</v>
      </c>
    </row>
    <row r="156" spans="2:9" ht="12.75">
      <c r="B156" s="15" t="s">
        <v>119</v>
      </c>
      <c r="C156" s="5" t="s">
        <v>51</v>
      </c>
      <c r="D156" s="6" t="s">
        <v>57</v>
      </c>
      <c r="E156" s="6" t="s">
        <v>418</v>
      </c>
      <c r="F156" s="5" t="s">
        <v>212</v>
      </c>
      <c r="G156" s="7">
        <v>165500</v>
      </c>
      <c r="H156" s="7">
        <f>I156-G156</f>
        <v>-11600</v>
      </c>
      <c r="I156" s="7">
        <v>153900</v>
      </c>
    </row>
    <row r="157" spans="2:9" ht="12.75">
      <c r="B157" s="22" t="s">
        <v>134</v>
      </c>
      <c r="C157" s="5" t="s">
        <v>51</v>
      </c>
      <c r="D157" s="6" t="s">
        <v>57</v>
      </c>
      <c r="E157" s="6" t="s">
        <v>124</v>
      </c>
      <c r="F157" s="5"/>
      <c r="G157" s="7">
        <f>G158+G164+G166+G161+G169</f>
        <v>1390120</v>
      </c>
      <c r="H157" s="7">
        <f>H158+H164+H166+H161+H169</f>
        <v>195080</v>
      </c>
      <c r="I157" s="7">
        <f>I158+I164+I166+I161+I169</f>
        <v>1585200</v>
      </c>
    </row>
    <row r="158" spans="2:9" ht="25.5" hidden="1">
      <c r="B158" s="22" t="s">
        <v>192</v>
      </c>
      <c r="C158" s="5" t="s">
        <v>51</v>
      </c>
      <c r="D158" s="6" t="s">
        <v>57</v>
      </c>
      <c r="E158" s="6" t="s">
        <v>71</v>
      </c>
      <c r="F158" s="5"/>
      <c r="G158" s="7">
        <f>G160+G159</f>
        <v>0</v>
      </c>
      <c r="H158" s="7">
        <f>H160+H159</f>
        <v>0</v>
      </c>
      <c r="I158" s="7">
        <f>I160+I159</f>
        <v>0</v>
      </c>
    </row>
    <row r="159" spans="2:9" ht="51" hidden="1">
      <c r="B159" s="22" t="s">
        <v>115</v>
      </c>
      <c r="C159" s="5" t="s">
        <v>51</v>
      </c>
      <c r="D159" s="6" t="s">
        <v>57</v>
      </c>
      <c r="E159" s="6" t="s">
        <v>71</v>
      </c>
      <c r="F159" s="5" t="s">
        <v>97</v>
      </c>
      <c r="G159" s="7">
        <v>0</v>
      </c>
      <c r="H159" s="7">
        <v>0</v>
      </c>
      <c r="I159" s="7">
        <v>0</v>
      </c>
    </row>
    <row r="160" spans="2:9" ht="25.5" hidden="1">
      <c r="B160" s="22" t="s">
        <v>116</v>
      </c>
      <c r="C160" s="5" t="s">
        <v>51</v>
      </c>
      <c r="D160" s="6" t="s">
        <v>57</v>
      </c>
      <c r="E160" s="6" t="s">
        <v>71</v>
      </c>
      <c r="F160" s="5">
        <v>200</v>
      </c>
      <c r="G160" s="7">
        <v>0</v>
      </c>
      <c r="H160" s="7">
        <v>0</v>
      </c>
      <c r="I160" s="7">
        <v>0</v>
      </c>
    </row>
    <row r="161" spans="2:9" ht="38.25">
      <c r="B161" s="22" t="s">
        <v>358</v>
      </c>
      <c r="C161" s="5" t="s">
        <v>51</v>
      </c>
      <c r="D161" s="6" t="s">
        <v>57</v>
      </c>
      <c r="E161" s="6" t="s">
        <v>273</v>
      </c>
      <c r="F161" s="5"/>
      <c r="G161" s="7">
        <f>G162+G163</f>
        <v>782700</v>
      </c>
      <c r="H161" s="7">
        <f>H162+H163</f>
        <v>54900</v>
      </c>
      <c r="I161" s="7">
        <f>I162+I163</f>
        <v>837600</v>
      </c>
    </row>
    <row r="162" spans="2:9" ht="51">
      <c r="B162" s="22" t="s">
        <v>115</v>
      </c>
      <c r="C162" s="5" t="s">
        <v>51</v>
      </c>
      <c r="D162" s="6" t="s">
        <v>57</v>
      </c>
      <c r="E162" s="6" t="s">
        <v>273</v>
      </c>
      <c r="F162" s="5" t="s">
        <v>97</v>
      </c>
      <c r="G162" s="7">
        <v>615270</v>
      </c>
      <c r="H162" s="7">
        <f>I162-G162</f>
        <v>31070</v>
      </c>
      <c r="I162" s="7">
        <v>646340</v>
      </c>
    </row>
    <row r="163" spans="2:9" ht="25.5">
      <c r="B163" s="22" t="s">
        <v>116</v>
      </c>
      <c r="C163" s="5" t="s">
        <v>51</v>
      </c>
      <c r="D163" s="6" t="s">
        <v>57</v>
      </c>
      <c r="E163" s="6" t="s">
        <v>273</v>
      </c>
      <c r="F163" s="5" t="s">
        <v>215</v>
      </c>
      <c r="G163" s="7">
        <v>167430</v>
      </c>
      <c r="H163" s="7">
        <f>I163-G163</f>
        <v>23830</v>
      </c>
      <c r="I163" s="7">
        <v>191260</v>
      </c>
    </row>
    <row r="164" spans="2:9" ht="38.25">
      <c r="B164" s="22" t="s">
        <v>193</v>
      </c>
      <c r="C164" s="5" t="s">
        <v>51</v>
      </c>
      <c r="D164" s="6" t="s">
        <v>57</v>
      </c>
      <c r="E164" s="6" t="s">
        <v>72</v>
      </c>
      <c r="F164" s="5"/>
      <c r="G164" s="7">
        <f>G165</f>
        <v>58700</v>
      </c>
      <c r="H164" s="7">
        <f>H165</f>
        <v>6800</v>
      </c>
      <c r="I164" s="7">
        <f>I165</f>
        <v>65500</v>
      </c>
    </row>
    <row r="165" spans="2:9" ht="25.5">
      <c r="B165" s="22" t="s">
        <v>116</v>
      </c>
      <c r="C165" s="5" t="s">
        <v>51</v>
      </c>
      <c r="D165" s="6" t="s">
        <v>57</v>
      </c>
      <c r="E165" s="6" t="s">
        <v>72</v>
      </c>
      <c r="F165" s="5">
        <v>200</v>
      </c>
      <c r="G165" s="7">
        <v>58700</v>
      </c>
      <c r="H165" s="7">
        <f>I165-G165</f>
        <v>6800</v>
      </c>
      <c r="I165" s="7">
        <v>65500</v>
      </c>
    </row>
    <row r="166" spans="2:9" ht="51">
      <c r="B166" s="22" t="s">
        <v>194</v>
      </c>
      <c r="C166" s="5" t="s">
        <v>51</v>
      </c>
      <c r="D166" s="6" t="s">
        <v>57</v>
      </c>
      <c r="E166" s="6" t="s">
        <v>73</v>
      </c>
      <c r="F166" s="5"/>
      <c r="G166" s="7">
        <f>G167+G168</f>
        <v>214500</v>
      </c>
      <c r="H166" s="7">
        <f>H167+H168</f>
        <v>35700</v>
      </c>
      <c r="I166" s="7">
        <f>I167+I168</f>
        <v>250200</v>
      </c>
    </row>
    <row r="167" spans="2:9" ht="51">
      <c r="B167" s="22" t="s">
        <v>115</v>
      </c>
      <c r="C167" s="5" t="s">
        <v>51</v>
      </c>
      <c r="D167" s="6" t="s">
        <v>57</v>
      </c>
      <c r="E167" s="6" t="s">
        <v>73</v>
      </c>
      <c r="F167" s="5">
        <v>100</v>
      </c>
      <c r="G167" s="7">
        <v>214500</v>
      </c>
      <c r="H167" s="7">
        <f>I167-G167</f>
        <v>35700</v>
      </c>
      <c r="I167" s="7">
        <v>250200</v>
      </c>
    </row>
    <row r="168" spans="2:9" ht="25.5" hidden="1">
      <c r="B168" s="22" t="s">
        <v>116</v>
      </c>
      <c r="C168" s="5" t="s">
        <v>51</v>
      </c>
      <c r="D168" s="6" t="s">
        <v>57</v>
      </c>
      <c r="E168" s="6" t="s">
        <v>73</v>
      </c>
      <c r="F168" s="5">
        <v>200</v>
      </c>
      <c r="G168" s="7">
        <v>0</v>
      </c>
      <c r="H168" s="7">
        <v>0</v>
      </c>
      <c r="I168" s="7">
        <v>0</v>
      </c>
    </row>
    <row r="169" spans="2:9" ht="24">
      <c r="B169" s="15" t="s">
        <v>580</v>
      </c>
      <c r="C169" s="5" t="s">
        <v>51</v>
      </c>
      <c r="D169" s="6" t="s">
        <v>57</v>
      </c>
      <c r="E169" s="6" t="s">
        <v>581</v>
      </c>
      <c r="F169" s="5"/>
      <c r="G169" s="7">
        <f>G170</f>
        <v>334220</v>
      </c>
      <c r="H169" s="7">
        <f aca="true" t="shared" si="11" ref="H169:I171">H170</f>
        <v>97680</v>
      </c>
      <c r="I169" s="7">
        <f t="shared" si="11"/>
        <v>431900</v>
      </c>
    </row>
    <row r="170" spans="2:9" ht="24">
      <c r="B170" s="15" t="s">
        <v>135</v>
      </c>
      <c r="C170" s="5" t="s">
        <v>51</v>
      </c>
      <c r="D170" s="6" t="s">
        <v>57</v>
      </c>
      <c r="E170" s="6" t="s">
        <v>584</v>
      </c>
      <c r="F170" s="5"/>
      <c r="G170" s="7">
        <f>G171</f>
        <v>334220</v>
      </c>
      <c r="H170" s="7">
        <f t="shared" si="11"/>
        <v>97680</v>
      </c>
      <c r="I170" s="7">
        <f t="shared" si="11"/>
        <v>431900</v>
      </c>
    </row>
    <row r="171" spans="2:9" ht="24">
      <c r="B171" s="15" t="s">
        <v>140</v>
      </c>
      <c r="C171" s="5" t="s">
        <v>51</v>
      </c>
      <c r="D171" s="6" t="s">
        <v>57</v>
      </c>
      <c r="E171" s="6" t="s">
        <v>415</v>
      </c>
      <c r="F171" s="5"/>
      <c r="G171" s="7">
        <f>G172</f>
        <v>334220</v>
      </c>
      <c r="H171" s="7">
        <f t="shared" si="11"/>
        <v>97680</v>
      </c>
      <c r="I171" s="7">
        <f t="shared" si="11"/>
        <v>431900</v>
      </c>
    </row>
    <row r="172" spans="2:9" ht="51">
      <c r="B172" s="22" t="s">
        <v>115</v>
      </c>
      <c r="C172" s="5" t="s">
        <v>51</v>
      </c>
      <c r="D172" s="6" t="s">
        <v>57</v>
      </c>
      <c r="E172" s="6" t="s">
        <v>415</v>
      </c>
      <c r="F172" s="5" t="s">
        <v>97</v>
      </c>
      <c r="G172" s="7">
        <v>334220</v>
      </c>
      <c r="H172" s="7">
        <f>I172-G172</f>
        <v>97680</v>
      </c>
      <c r="I172" s="7">
        <v>431900</v>
      </c>
    </row>
    <row r="173" spans="2:9" ht="12.75">
      <c r="B173" s="22" t="s">
        <v>203</v>
      </c>
      <c r="C173" s="5" t="s">
        <v>53</v>
      </c>
      <c r="D173" s="6"/>
      <c r="E173" s="6"/>
      <c r="F173" s="5"/>
      <c r="G173" s="7">
        <f>G174+G187</f>
        <v>3902700</v>
      </c>
      <c r="H173" s="7">
        <f>H174+H187</f>
        <v>629412</v>
      </c>
      <c r="I173" s="7">
        <f>I174+I187</f>
        <v>4532112</v>
      </c>
    </row>
    <row r="174" spans="2:9" ht="24">
      <c r="B174" s="15" t="s">
        <v>593</v>
      </c>
      <c r="C174" s="5" t="s">
        <v>53</v>
      </c>
      <c r="D174" s="6">
        <v>10</v>
      </c>
      <c r="E174" s="6"/>
      <c r="F174" s="5"/>
      <c r="G174" s="7">
        <f>G175+G182</f>
        <v>3902700</v>
      </c>
      <c r="H174" s="7">
        <f>H175+H182</f>
        <v>573860</v>
      </c>
      <c r="I174" s="7">
        <f>I175+I182</f>
        <v>4476560</v>
      </c>
    </row>
    <row r="175" spans="2:9" ht="24">
      <c r="B175" s="15" t="s">
        <v>351</v>
      </c>
      <c r="C175" s="5" t="s">
        <v>53</v>
      </c>
      <c r="D175" s="6">
        <v>10</v>
      </c>
      <c r="E175" s="6" t="s">
        <v>291</v>
      </c>
      <c r="F175" s="5"/>
      <c r="G175" s="7">
        <f>G176</f>
        <v>3902700</v>
      </c>
      <c r="H175" s="7">
        <f aca="true" t="shared" si="12" ref="H175:I177">H176</f>
        <v>568460</v>
      </c>
      <c r="I175" s="7">
        <f t="shared" si="12"/>
        <v>4471160</v>
      </c>
    </row>
    <row r="176" spans="2:9" ht="36">
      <c r="B176" s="15" t="s">
        <v>513</v>
      </c>
      <c r="C176" s="5" t="s">
        <v>53</v>
      </c>
      <c r="D176" s="6">
        <v>10</v>
      </c>
      <c r="E176" s="6" t="s">
        <v>275</v>
      </c>
      <c r="F176" s="5"/>
      <c r="G176" s="7">
        <f>G177</f>
        <v>3902700</v>
      </c>
      <c r="H176" s="7">
        <f t="shared" si="12"/>
        <v>568460</v>
      </c>
      <c r="I176" s="7">
        <f t="shared" si="12"/>
        <v>4471160</v>
      </c>
    </row>
    <row r="177" spans="2:9" ht="24">
      <c r="B177" s="15" t="s">
        <v>352</v>
      </c>
      <c r="C177" s="5" t="s">
        <v>53</v>
      </c>
      <c r="D177" s="6">
        <v>10</v>
      </c>
      <c r="E177" s="6" t="s">
        <v>331</v>
      </c>
      <c r="F177" s="5"/>
      <c r="G177" s="7">
        <f>G178</f>
        <v>3902700</v>
      </c>
      <c r="H177" s="7">
        <f t="shared" si="12"/>
        <v>568460</v>
      </c>
      <c r="I177" s="7">
        <f t="shared" si="12"/>
        <v>4471160</v>
      </c>
    </row>
    <row r="178" spans="2:9" ht="12.75">
      <c r="B178" s="15" t="s">
        <v>353</v>
      </c>
      <c r="C178" s="5" t="s">
        <v>53</v>
      </c>
      <c r="D178" s="6">
        <v>10</v>
      </c>
      <c r="E178" s="6" t="s">
        <v>422</v>
      </c>
      <c r="F178" s="5"/>
      <c r="G178" s="7">
        <f>G179+G180+G181</f>
        <v>3902700</v>
      </c>
      <c r="H178" s="7">
        <f>H179+H180+H181</f>
        <v>568460</v>
      </c>
      <c r="I178" s="7">
        <f>I179+I180+I181</f>
        <v>4471160</v>
      </c>
    </row>
    <row r="179" spans="2:9" ht="48">
      <c r="B179" s="15" t="s">
        <v>115</v>
      </c>
      <c r="C179" s="5" t="s">
        <v>53</v>
      </c>
      <c r="D179" s="6">
        <v>10</v>
      </c>
      <c r="E179" s="6" t="s">
        <v>422</v>
      </c>
      <c r="F179" s="5" t="s">
        <v>97</v>
      </c>
      <c r="G179" s="7">
        <v>3894700</v>
      </c>
      <c r="H179" s="7">
        <f>I179-G179</f>
        <v>128200</v>
      </c>
      <c r="I179" s="7">
        <v>4022900</v>
      </c>
    </row>
    <row r="180" spans="2:9" ht="24">
      <c r="B180" s="15" t="s">
        <v>116</v>
      </c>
      <c r="C180" s="5" t="s">
        <v>53</v>
      </c>
      <c r="D180" s="6">
        <v>10</v>
      </c>
      <c r="E180" s="6" t="s">
        <v>422</v>
      </c>
      <c r="F180" s="5" t="s">
        <v>215</v>
      </c>
      <c r="G180" s="7">
        <v>0</v>
      </c>
      <c r="H180" s="7">
        <f>I180-G180</f>
        <v>445810</v>
      </c>
      <c r="I180" s="7">
        <v>445810</v>
      </c>
    </row>
    <row r="181" spans="2:9" ht="12.75">
      <c r="B181" s="15" t="s">
        <v>119</v>
      </c>
      <c r="C181" s="5" t="s">
        <v>53</v>
      </c>
      <c r="D181" s="6">
        <v>10</v>
      </c>
      <c r="E181" s="6" t="s">
        <v>422</v>
      </c>
      <c r="F181" s="5" t="s">
        <v>212</v>
      </c>
      <c r="G181" s="7">
        <v>8000</v>
      </c>
      <c r="H181" s="7">
        <f>I181-G181</f>
        <v>-5550</v>
      </c>
      <c r="I181" s="7">
        <v>2450</v>
      </c>
    </row>
    <row r="182" spans="2:9" ht="12.75">
      <c r="B182" s="15" t="s">
        <v>658</v>
      </c>
      <c r="C182" s="5" t="s">
        <v>53</v>
      </c>
      <c r="D182" s="6">
        <v>10</v>
      </c>
      <c r="E182" s="5" t="s">
        <v>334</v>
      </c>
      <c r="F182" s="5"/>
      <c r="G182" s="7">
        <f>G183</f>
        <v>0</v>
      </c>
      <c r="H182" s="7">
        <f aca="true" t="shared" si="13" ref="H182:I185">H183</f>
        <v>5400</v>
      </c>
      <c r="I182" s="7">
        <f t="shared" si="13"/>
        <v>5400</v>
      </c>
    </row>
    <row r="183" spans="2:9" ht="24">
      <c r="B183" s="15" t="s">
        <v>408</v>
      </c>
      <c r="C183" s="5" t="s">
        <v>53</v>
      </c>
      <c r="D183" s="6">
        <v>10</v>
      </c>
      <c r="E183" s="5" t="s">
        <v>337</v>
      </c>
      <c r="F183" s="5"/>
      <c r="G183" s="7">
        <f>G184</f>
        <v>0</v>
      </c>
      <c r="H183" s="7">
        <f t="shared" si="13"/>
        <v>5400</v>
      </c>
      <c r="I183" s="7">
        <f t="shared" si="13"/>
        <v>5400</v>
      </c>
    </row>
    <row r="184" spans="2:9" ht="24">
      <c r="B184" s="15" t="s">
        <v>659</v>
      </c>
      <c r="C184" s="5" t="s">
        <v>53</v>
      </c>
      <c r="D184" s="6">
        <v>10</v>
      </c>
      <c r="E184" s="5" t="s">
        <v>660</v>
      </c>
      <c r="F184" s="5"/>
      <c r="G184" s="7">
        <f>G185</f>
        <v>0</v>
      </c>
      <c r="H184" s="7">
        <f t="shared" si="13"/>
        <v>5400</v>
      </c>
      <c r="I184" s="7">
        <f t="shared" si="13"/>
        <v>5400</v>
      </c>
    </row>
    <row r="185" spans="2:9" ht="12.75">
      <c r="B185" s="15" t="s">
        <v>665</v>
      </c>
      <c r="C185" s="5" t="s">
        <v>53</v>
      </c>
      <c r="D185" s="6">
        <v>10</v>
      </c>
      <c r="E185" s="5" t="s">
        <v>666</v>
      </c>
      <c r="F185" s="5"/>
      <c r="G185" s="7">
        <f>G186</f>
        <v>0</v>
      </c>
      <c r="H185" s="7">
        <f t="shared" si="13"/>
        <v>5400</v>
      </c>
      <c r="I185" s="7">
        <f t="shared" si="13"/>
        <v>5400</v>
      </c>
    </row>
    <row r="186" spans="2:9" ht="25.5">
      <c r="B186" s="22" t="s">
        <v>116</v>
      </c>
      <c r="C186" s="5" t="s">
        <v>53</v>
      </c>
      <c r="D186" s="6">
        <v>10</v>
      </c>
      <c r="E186" s="5" t="s">
        <v>666</v>
      </c>
      <c r="F186" s="5" t="s">
        <v>215</v>
      </c>
      <c r="G186" s="7">
        <v>0</v>
      </c>
      <c r="H186" s="7">
        <f>I186-G186</f>
        <v>5400</v>
      </c>
      <c r="I186" s="7">
        <v>5400</v>
      </c>
    </row>
    <row r="187" spans="2:9" ht="24">
      <c r="B187" s="15" t="s">
        <v>233</v>
      </c>
      <c r="C187" s="5" t="s">
        <v>53</v>
      </c>
      <c r="D187" s="6">
        <v>14</v>
      </c>
      <c r="E187" s="6"/>
      <c r="F187" s="5"/>
      <c r="G187" s="7">
        <f>G188</f>
        <v>0</v>
      </c>
      <c r="H187" s="7">
        <f aca="true" t="shared" si="14" ref="H187:I191">H188</f>
        <v>55552</v>
      </c>
      <c r="I187" s="7">
        <f t="shared" si="14"/>
        <v>55552</v>
      </c>
    </row>
    <row r="188" spans="2:9" ht="48">
      <c r="B188" s="15" t="s">
        <v>497</v>
      </c>
      <c r="C188" s="5" t="s">
        <v>53</v>
      </c>
      <c r="D188" s="6">
        <v>14</v>
      </c>
      <c r="E188" s="6" t="s">
        <v>426</v>
      </c>
      <c r="F188" s="5"/>
      <c r="G188" s="7">
        <f>G189</f>
        <v>0</v>
      </c>
      <c r="H188" s="7">
        <f t="shared" si="14"/>
        <v>55552</v>
      </c>
      <c r="I188" s="7">
        <f t="shared" si="14"/>
        <v>55552</v>
      </c>
    </row>
    <row r="189" spans="2:9" ht="12.75">
      <c r="B189" s="15" t="s">
        <v>498</v>
      </c>
      <c r="C189" s="5" t="s">
        <v>53</v>
      </c>
      <c r="D189" s="6">
        <v>14</v>
      </c>
      <c r="E189" s="6" t="s">
        <v>425</v>
      </c>
      <c r="F189" s="5"/>
      <c r="G189" s="7">
        <f>G190</f>
        <v>0</v>
      </c>
      <c r="H189" s="7">
        <f t="shared" si="14"/>
        <v>55552</v>
      </c>
      <c r="I189" s="7">
        <f t="shared" si="14"/>
        <v>55552</v>
      </c>
    </row>
    <row r="190" spans="2:9" ht="24">
      <c r="B190" s="15" t="s">
        <v>499</v>
      </c>
      <c r="C190" s="5" t="s">
        <v>53</v>
      </c>
      <c r="D190" s="6">
        <v>14</v>
      </c>
      <c r="E190" s="6" t="s">
        <v>424</v>
      </c>
      <c r="F190" s="5"/>
      <c r="G190" s="7">
        <f>G191</f>
        <v>0</v>
      </c>
      <c r="H190" s="7">
        <f t="shared" si="14"/>
        <v>55552</v>
      </c>
      <c r="I190" s="7">
        <f t="shared" si="14"/>
        <v>55552</v>
      </c>
    </row>
    <row r="191" spans="2:9" ht="36">
      <c r="B191" s="16" t="s">
        <v>579</v>
      </c>
      <c r="C191" s="5" t="s">
        <v>53</v>
      </c>
      <c r="D191" s="6">
        <v>14</v>
      </c>
      <c r="E191" s="6" t="s">
        <v>423</v>
      </c>
      <c r="F191" s="5"/>
      <c r="G191" s="7">
        <f>G192</f>
        <v>0</v>
      </c>
      <c r="H191" s="7">
        <f t="shared" si="14"/>
        <v>55552</v>
      </c>
      <c r="I191" s="7">
        <f t="shared" si="14"/>
        <v>55552</v>
      </c>
    </row>
    <row r="192" spans="2:9" ht="24">
      <c r="B192" s="15" t="s">
        <v>116</v>
      </c>
      <c r="C192" s="5" t="s">
        <v>53</v>
      </c>
      <c r="D192" s="6">
        <v>14</v>
      </c>
      <c r="E192" s="6" t="s">
        <v>423</v>
      </c>
      <c r="F192" s="5" t="s">
        <v>215</v>
      </c>
      <c r="G192" s="7">
        <v>0</v>
      </c>
      <c r="H192" s="7">
        <f>I192-G192</f>
        <v>55552</v>
      </c>
      <c r="I192" s="7">
        <v>55552</v>
      </c>
    </row>
    <row r="193" spans="2:9" ht="12.75">
      <c r="B193" s="22" t="s">
        <v>204</v>
      </c>
      <c r="C193" s="5" t="s">
        <v>54</v>
      </c>
      <c r="D193" s="6"/>
      <c r="E193" s="6"/>
      <c r="F193" s="5"/>
      <c r="G193" s="7">
        <f>G194+G233+G246+G221+G227</f>
        <v>15139760</v>
      </c>
      <c r="H193" s="7">
        <f>H194+H233+H246+H221+H227</f>
        <v>981980</v>
      </c>
      <c r="I193" s="7">
        <f>I194+I233+I246+I221+I227</f>
        <v>16121740</v>
      </c>
    </row>
    <row r="194" spans="2:9" ht="12.75">
      <c r="B194" s="22" t="s">
        <v>25</v>
      </c>
      <c r="C194" s="5" t="s">
        <v>54</v>
      </c>
      <c r="D194" s="6" t="s">
        <v>60</v>
      </c>
      <c r="E194" s="6"/>
      <c r="F194" s="5"/>
      <c r="G194" s="7">
        <f>G210+G196</f>
        <v>844700</v>
      </c>
      <c r="H194" s="7">
        <f>H210+H196</f>
        <v>746900</v>
      </c>
      <c r="I194" s="7">
        <f>I210+I196</f>
        <v>1591600</v>
      </c>
    </row>
    <row r="195" spans="2:9" ht="38.25">
      <c r="B195" s="22" t="s">
        <v>354</v>
      </c>
      <c r="C195" s="5" t="s">
        <v>54</v>
      </c>
      <c r="D195" s="6" t="s">
        <v>60</v>
      </c>
      <c r="E195" s="6" t="s">
        <v>286</v>
      </c>
      <c r="F195" s="5"/>
      <c r="G195" s="7">
        <f>G196</f>
        <v>844700</v>
      </c>
      <c r="H195" s="7">
        <f>H196</f>
        <v>746900</v>
      </c>
      <c r="I195" s="7">
        <f>I196</f>
        <v>1591600</v>
      </c>
    </row>
    <row r="196" spans="2:9" ht="25.5">
      <c r="B196" s="22" t="s">
        <v>355</v>
      </c>
      <c r="C196" s="5" t="s">
        <v>54</v>
      </c>
      <c r="D196" s="6" t="s">
        <v>60</v>
      </c>
      <c r="E196" s="6" t="s">
        <v>280</v>
      </c>
      <c r="F196" s="5"/>
      <c r="G196" s="7">
        <f>G201+G205+G197</f>
        <v>844700</v>
      </c>
      <c r="H196" s="7">
        <f>H201+H205+H197</f>
        <v>746900</v>
      </c>
      <c r="I196" s="7">
        <f>I201+I205+I197</f>
        <v>1591600</v>
      </c>
    </row>
    <row r="197" spans="2:9" ht="24">
      <c r="B197" s="15" t="s">
        <v>667</v>
      </c>
      <c r="C197" s="5" t="s">
        <v>54</v>
      </c>
      <c r="D197" s="6" t="s">
        <v>60</v>
      </c>
      <c r="E197" s="6" t="s">
        <v>668</v>
      </c>
      <c r="F197" s="5"/>
      <c r="G197" s="7">
        <f>G198</f>
        <v>0</v>
      </c>
      <c r="H197" s="7">
        <f>H198</f>
        <v>320000</v>
      </c>
      <c r="I197" s="7">
        <f>I198</f>
        <v>320000</v>
      </c>
    </row>
    <row r="198" spans="2:9" ht="12.75">
      <c r="B198" s="15" t="s">
        <v>147</v>
      </c>
      <c r="C198" s="5" t="s">
        <v>54</v>
      </c>
      <c r="D198" s="6" t="s">
        <v>60</v>
      </c>
      <c r="E198" s="6" t="s">
        <v>669</v>
      </c>
      <c r="F198" s="5"/>
      <c r="G198" s="7">
        <f>G199+G200</f>
        <v>0</v>
      </c>
      <c r="H198" s="7">
        <f>H199+H200</f>
        <v>320000</v>
      </c>
      <c r="I198" s="7">
        <f>I199+I200</f>
        <v>320000</v>
      </c>
    </row>
    <row r="199" spans="2:9" ht="24">
      <c r="B199" s="15" t="s">
        <v>116</v>
      </c>
      <c r="C199" s="5" t="s">
        <v>54</v>
      </c>
      <c r="D199" s="6" t="s">
        <v>60</v>
      </c>
      <c r="E199" s="6" t="s">
        <v>669</v>
      </c>
      <c r="F199" s="5" t="s">
        <v>215</v>
      </c>
      <c r="G199" s="7">
        <v>0</v>
      </c>
      <c r="H199" s="7">
        <f>I199-G199</f>
        <v>20000</v>
      </c>
      <c r="I199" s="7">
        <v>20000</v>
      </c>
    </row>
    <row r="200" spans="2:9" ht="12.75">
      <c r="B200" s="15" t="s">
        <v>121</v>
      </c>
      <c r="C200" s="5" t="s">
        <v>54</v>
      </c>
      <c r="D200" s="6" t="s">
        <v>60</v>
      </c>
      <c r="E200" s="6" t="s">
        <v>669</v>
      </c>
      <c r="F200" s="5" t="s">
        <v>227</v>
      </c>
      <c r="G200" s="7">
        <v>0</v>
      </c>
      <c r="H200" s="7">
        <f>I200-G200</f>
        <v>300000</v>
      </c>
      <c r="I200" s="7">
        <v>300000</v>
      </c>
    </row>
    <row r="201" spans="2:9" ht="25.5">
      <c r="B201" s="22" t="s">
        <v>356</v>
      </c>
      <c r="C201" s="5" t="s">
        <v>54</v>
      </c>
      <c r="D201" s="6" t="s">
        <v>60</v>
      </c>
      <c r="E201" s="6" t="s">
        <v>276</v>
      </c>
      <c r="F201" s="5"/>
      <c r="G201" s="7">
        <f>G202</f>
        <v>422800</v>
      </c>
      <c r="H201" s="7">
        <f>H202</f>
        <v>22300</v>
      </c>
      <c r="I201" s="7">
        <f>I202</f>
        <v>445100</v>
      </c>
    </row>
    <row r="202" spans="2:9" ht="25.5">
      <c r="B202" s="22" t="s">
        <v>357</v>
      </c>
      <c r="C202" s="5" t="s">
        <v>54</v>
      </c>
      <c r="D202" s="6" t="s">
        <v>60</v>
      </c>
      <c r="E202" s="6" t="s">
        <v>278</v>
      </c>
      <c r="F202" s="5"/>
      <c r="G202" s="7">
        <f>G203+G204</f>
        <v>422800</v>
      </c>
      <c r="H202" s="7">
        <f>H203+H204</f>
        <v>22300</v>
      </c>
      <c r="I202" s="7">
        <f>I203+I204</f>
        <v>445100</v>
      </c>
    </row>
    <row r="203" spans="2:9" ht="51" hidden="1">
      <c r="B203" s="22" t="s">
        <v>115</v>
      </c>
      <c r="C203" s="5" t="s">
        <v>54</v>
      </c>
      <c r="D203" s="6" t="s">
        <v>60</v>
      </c>
      <c r="E203" s="6" t="s">
        <v>278</v>
      </c>
      <c r="F203" s="5" t="s">
        <v>97</v>
      </c>
      <c r="G203" s="7">
        <v>0</v>
      </c>
      <c r="H203" s="7">
        <v>0</v>
      </c>
      <c r="I203" s="7">
        <v>0</v>
      </c>
    </row>
    <row r="204" spans="2:9" ht="25.5">
      <c r="B204" s="22" t="s">
        <v>116</v>
      </c>
      <c r="C204" s="5" t="s">
        <v>54</v>
      </c>
      <c r="D204" s="6" t="s">
        <v>60</v>
      </c>
      <c r="E204" s="6" t="s">
        <v>278</v>
      </c>
      <c r="F204" s="5" t="s">
        <v>215</v>
      </c>
      <c r="G204" s="7">
        <v>422800</v>
      </c>
      <c r="H204" s="7">
        <f>I204-G204</f>
        <v>22300</v>
      </c>
      <c r="I204" s="7">
        <v>445100</v>
      </c>
    </row>
    <row r="205" spans="2:9" ht="25.5">
      <c r="B205" s="22" t="s">
        <v>359</v>
      </c>
      <c r="C205" s="5" t="s">
        <v>54</v>
      </c>
      <c r="D205" s="6" t="s">
        <v>60</v>
      </c>
      <c r="E205" s="6" t="s">
        <v>277</v>
      </c>
      <c r="F205" s="5"/>
      <c r="G205" s="7">
        <f>G208+G206</f>
        <v>421900</v>
      </c>
      <c r="H205" s="7">
        <f>H208+H206</f>
        <v>404600</v>
      </c>
      <c r="I205" s="7">
        <f>I208+I206</f>
        <v>826500</v>
      </c>
    </row>
    <row r="206" spans="2:9" ht="24">
      <c r="B206" s="15" t="s">
        <v>670</v>
      </c>
      <c r="C206" s="5" t="s">
        <v>54</v>
      </c>
      <c r="D206" s="6" t="s">
        <v>60</v>
      </c>
      <c r="E206" s="6" t="s">
        <v>671</v>
      </c>
      <c r="F206" s="5"/>
      <c r="G206" s="7">
        <f>G207</f>
        <v>0</v>
      </c>
      <c r="H206" s="7">
        <f>H207</f>
        <v>400000</v>
      </c>
      <c r="I206" s="7">
        <f>I207</f>
        <v>400000</v>
      </c>
    </row>
    <row r="207" spans="2:9" ht="24">
      <c r="B207" s="15" t="s">
        <v>116</v>
      </c>
      <c r="C207" s="5" t="s">
        <v>54</v>
      </c>
      <c r="D207" s="6" t="s">
        <v>60</v>
      </c>
      <c r="E207" s="6" t="s">
        <v>671</v>
      </c>
      <c r="F207" s="5" t="s">
        <v>215</v>
      </c>
      <c r="G207" s="7">
        <v>0</v>
      </c>
      <c r="H207" s="7">
        <f>I207-G207</f>
        <v>400000</v>
      </c>
      <c r="I207" s="7">
        <v>400000</v>
      </c>
    </row>
    <row r="208" spans="2:9" ht="76.5">
      <c r="B208" s="23" t="s">
        <v>148</v>
      </c>
      <c r="C208" s="5" t="s">
        <v>54</v>
      </c>
      <c r="D208" s="6" t="s">
        <v>60</v>
      </c>
      <c r="E208" s="6" t="s">
        <v>279</v>
      </c>
      <c r="F208" s="5"/>
      <c r="G208" s="7">
        <f>G209</f>
        <v>421900</v>
      </c>
      <c r="H208" s="7">
        <f>H209</f>
        <v>4600</v>
      </c>
      <c r="I208" s="7">
        <f>I209</f>
        <v>426500</v>
      </c>
    </row>
    <row r="209" spans="2:9" ht="25.5">
      <c r="B209" s="22" t="s">
        <v>116</v>
      </c>
      <c r="C209" s="5" t="s">
        <v>54</v>
      </c>
      <c r="D209" s="6" t="s">
        <v>60</v>
      </c>
      <c r="E209" s="6" t="s">
        <v>279</v>
      </c>
      <c r="F209" s="5" t="s">
        <v>215</v>
      </c>
      <c r="G209" s="7">
        <v>421900</v>
      </c>
      <c r="H209" s="7">
        <f>I209-G209</f>
        <v>4600</v>
      </c>
      <c r="I209" s="7">
        <v>426500</v>
      </c>
    </row>
    <row r="210" spans="2:9" ht="25.5" hidden="1">
      <c r="B210" s="22" t="s">
        <v>248</v>
      </c>
      <c r="C210" s="5" t="s">
        <v>54</v>
      </c>
      <c r="D210" s="6" t="s">
        <v>60</v>
      </c>
      <c r="E210" s="6" t="s">
        <v>100</v>
      </c>
      <c r="F210" s="5"/>
      <c r="G210" s="7">
        <f>G211+G214+G216+G219</f>
        <v>0</v>
      </c>
      <c r="H210" s="7">
        <f>H211+H214+H216+H219</f>
        <v>0</v>
      </c>
      <c r="I210" s="7">
        <f>I211+I214+I216+I219</f>
        <v>0</v>
      </c>
    </row>
    <row r="211" spans="2:9" ht="25.5" hidden="1">
      <c r="B211" s="22" t="s">
        <v>147</v>
      </c>
      <c r="C211" s="5" t="s">
        <v>54</v>
      </c>
      <c r="D211" s="6" t="s">
        <v>60</v>
      </c>
      <c r="E211" s="6" t="s">
        <v>74</v>
      </c>
      <c r="F211" s="5"/>
      <c r="G211" s="7">
        <f>G212+G213</f>
        <v>0</v>
      </c>
      <c r="H211" s="7">
        <f>H212+H213</f>
        <v>0</v>
      </c>
      <c r="I211" s="7">
        <f>I212+I213</f>
        <v>0</v>
      </c>
    </row>
    <row r="212" spans="2:9" ht="25.5" hidden="1">
      <c r="B212" s="22" t="s">
        <v>116</v>
      </c>
      <c r="C212" s="5" t="s">
        <v>54</v>
      </c>
      <c r="D212" s="6" t="s">
        <v>60</v>
      </c>
      <c r="E212" s="6" t="s">
        <v>74</v>
      </c>
      <c r="F212" s="5">
        <v>200</v>
      </c>
      <c r="G212" s="7">
        <v>0</v>
      </c>
      <c r="H212" s="7">
        <v>0</v>
      </c>
      <c r="I212" s="7">
        <v>0</v>
      </c>
    </row>
    <row r="213" spans="2:9" ht="12.75" hidden="1">
      <c r="B213" s="22" t="s">
        <v>121</v>
      </c>
      <c r="C213" s="5" t="s">
        <v>54</v>
      </c>
      <c r="D213" s="6" t="s">
        <v>60</v>
      </c>
      <c r="E213" s="6" t="s">
        <v>74</v>
      </c>
      <c r="F213" s="5" t="s">
        <v>227</v>
      </c>
      <c r="G213" s="7">
        <v>0</v>
      </c>
      <c r="H213" s="7">
        <v>0</v>
      </c>
      <c r="I213" s="7">
        <v>0</v>
      </c>
    </row>
    <row r="214" spans="2:9" ht="76.5" hidden="1">
      <c r="B214" s="23" t="s">
        <v>148</v>
      </c>
      <c r="C214" s="5" t="s">
        <v>54</v>
      </c>
      <c r="D214" s="6" t="s">
        <v>60</v>
      </c>
      <c r="E214" s="6" t="s">
        <v>75</v>
      </c>
      <c r="F214" s="5"/>
      <c r="G214" s="7">
        <f>G215</f>
        <v>0</v>
      </c>
      <c r="H214" s="7">
        <f>H215</f>
        <v>0</v>
      </c>
      <c r="I214" s="7">
        <f>I215</f>
        <v>0</v>
      </c>
    </row>
    <row r="215" spans="2:9" ht="25.5" hidden="1">
      <c r="B215" s="22" t="s">
        <v>116</v>
      </c>
      <c r="C215" s="5" t="s">
        <v>54</v>
      </c>
      <c r="D215" s="6" t="s">
        <v>60</v>
      </c>
      <c r="E215" s="6" t="s">
        <v>75</v>
      </c>
      <c r="F215" s="5">
        <v>200</v>
      </c>
      <c r="G215" s="7">
        <v>0</v>
      </c>
      <c r="H215" s="7">
        <v>0</v>
      </c>
      <c r="I215" s="7">
        <v>0</v>
      </c>
    </row>
    <row r="216" spans="2:9" ht="25.5" hidden="1">
      <c r="B216" s="22" t="s">
        <v>149</v>
      </c>
      <c r="C216" s="5" t="s">
        <v>54</v>
      </c>
      <c r="D216" s="6" t="s">
        <v>60</v>
      </c>
      <c r="E216" s="6" t="s">
        <v>76</v>
      </c>
      <c r="F216" s="5"/>
      <c r="G216" s="7">
        <f>G218+G217</f>
        <v>0</v>
      </c>
      <c r="H216" s="7">
        <f>H218+H217</f>
        <v>0</v>
      </c>
      <c r="I216" s="7">
        <f>I218+I217</f>
        <v>0</v>
      </c>
    </row>
    <row r="217" spans="2:9" ht="51" hidden="1">
      <c r="B217" s="22" t="s">
        <v>115</v>
      </c>
      <c r="C217" s="5" t="s">
        <v>54</v>
      </c>
      <c r="D217" s="6" t="s">
        <v>60</v>
      </c>
      <c r="E217" s="6" t="s">
        <v>76</v>
      </c>
      <c r="F217" s="5" t="s">
        <v>97</v>
      </c>
      <c r="G217" s="7">
        <v>0</v>
      </c>
      <c r="H217" s="7">
        <v>0</v>
      </c>
      <c r="I217" s="7">
        <v>0</v>
      </c>
    </row>
    <row r="218" spans="2:9" ht="25.5" hidden="1">
      <c r="B218" s="22" t="s">
        <v>116</v>
      </c>
      <c r="C218" s="5" t="s">
        <v>54</v>
      </c>
      <c r="D218" s="6" t="s">
        <v>60</v>
      </c>
      <c r="E218" s="6" t="s">
        <v>76</v>
      </c>
      <c r="F218" s="5">
        <v>200</v>
      </c>
      <c r="G218" s="7">
        <v>0</v>
      </c>
      <c r="H218" s="7">
        <v>0</v>
      </c>
      <c r="I218" s="7">
        <v>0</v>
      </c>
    </row>
    <row r="219" spans="2:9" ht="25.5" hidden="1">
      <c r="B219" s="22" t="s">
        <v>150</v>
      </c>
      <c r="C219" s="5" t="s">
        <v>54</v>
      </c>
      <c r="D219" s="6" t="s">
        <v>60</v>
      </c>
      <c r="E219" s="6" t="s">
        <v>77</v>
      </c>
      <c r="F219" s="5"/>
      <c r="G219" s="7">
        <f>G220</f>
        <v>0</v>
      </c>
      <c r="H219" s="7">
        <f>H220</f>
        <v>0</v>
      </c>
      <c r="I219" s="7">
        <f>I220</f>
        <v>0</v>
      </c>
    </row>
    <row r="220" spans="1:9" ht="25.5" hidden="1">
      <c r="A220" s="8"/>
      <c r="B220" s="22" t="s">
        <v>116</v>
      </c>
      <c r="C220" s="5" t="s">
        <v>54</v>
      </c>
      <c r="D220" s="6" t="s">
        <v>60</v>
      </c>
      <c r="E220" s="6" t="s">
        <v>77</v>
      </c>
      <c r="F220" s="5">
        <v>200</v>
      </c>
      <c r="G220" s="7">
        <v>0</v>
      </c>
      <c r="H220" s="7">
        <v>0</v>
      </c>
      <c r="I220" s="7">
        <v>0</v>
      </c>
    </row>
    <row r="221" spans="1:9" ht="12.75" hidden="1">
      <c r="A221" s="8"/>
      <c r="B221" s="22" t="s">
        <v>6</v>
      </c>
      <c r="C221" s="5" t="s">
        <v>54</v>
      </c>
      <c r="D221" s="5" t="s">
        <v>55</v>
      </c>
      <c r="E221" s="6"/>
      <c r="F221" s="5"/>
      <c r="G221" s="7">
        <f>G222</f>
        <v>0</v>
      </c>
      <c r="H221" s="7">
        <f aca="true" t="shared" si="15" ref="H221:I225">H222</f>
        <v>0</v>
      </c>
      <c r="I221" s="7">
        <f t="shared" si="15"/>
        <v>0</v>
      </c>
    </row>
    <row r="222" spans="1:9" ht="36" hidden="1">
      <c r="A222" s="8"/>
      <c r="B222" s="15" t="s">
        <v>363</v>
      </c>
      <c r="C222" s="5" t="s">
        <v>54</v>
      </c>
      <c r="D222" s="5" t="s">
        <v>55</v>
      </c>
      <c r="E222" s="6" t="s">
        <v>369</v>
      </c>
      <c r="F222" s="5"/>
      <c r="G222" s="7">
        <f>G223</f>
        <v>0</v>
      </c>
      <c r="H222" s="7">
        <f t="shared" si="15"/>
        <v>0</v>
      </c>
      <c r="I222" s="7">
        <f t="shared" si="15"/>
        <v>0</v>
      </c>
    </row>
    <row r="223" spans="1:9" ht="23.25" hidden="1">
      <c r="A223" s="8"/>
      <c r="B223" s="15" t="s">
        <v>492</v>
      </c>
      <c r="C223" s="5" t="s">
        <v>54</v>
      </c>
      <c r="D223" s="5" t="s">
        <v>55</v>
      </c>
      <c r="E223" s="6" t="s">
        <v>367</v>
      </c>
      <c r="F223" s="5"/>
      <c r="G223" s="7">
        <f>G224</f>
        <v>0</v>
      </c>
      <c r="H223" s="7">
        <f t="shared" si="15"/>
        <v>0</v>
      </c>
      <c r="I223" s="7">
        <f t="shared" si="15"/>
        <v>0</v>
      </c>
    </row>
    <row r="224" spans="1:9" ht="24" hidden="1">
      <c r="A224" s="8"/>
      <c r="B224" s="15" t="s">
        <v>368</v>
      </c>
      <c r="C224" s="5" t="s">
        <v>54</v>
      </c>
      <c r="D224" s="5" t="s">
        <v>55</v>
      </c>
      <c r="E224" s="6" t="s">
        <v>366</v>
      </c>
      <c r="F224" s="5"/>
      <c r="G224" s="7">
        <f>G225</f>
        <v>0</v>
      </c>
      <c r="H224" s="7">
        <f t="shared" si="15"/>
        <v>0</v>
      </c>
      <c r="I224" s="7">
        <f t="shared" si="15"/>
        <v>0</v>
      </c>
    </row>
    <row r="225" spans="1:9" ht="36" hidden="1">
      <c r="A225" s="8"/>
      <c r="B225" s="15" t="s">
        <v>508</v>
      </c>
      <c r="C225" s="5" t="s">
        <v>54</v>
      </c>
      <c r="D225" s="5" t="s">
        <v>55</v>
      </c>
      <c r="E225" s="6" t="s">
        <v>474</v>
      </c>
      <c r="F225" s="5"/>
      <c r="G225" s="7">
        <f>G226</f>
        <v>0</v>
      </c>
      <c r="H225" s="7">
        <f t="shared" si="15"/>
        <v>0</v>
      </c>
      <c r="I225" s="7">
        <f t="shared" si="15"/>
        <v>0</v>
      </c>
    </row>
    <row r="226" spans="1:9" ht="24" hidden="1">
      <c r="A226" s="8"/>
      <c r="B226" s="15" t="s">
        <v>116</v>
      </c>
      <c r="C226" s="5" t="s">
        <v>54</v>
      </c>
      <c r="D226" s="5" t="s">
        <v>55</v>
      </c>
      <c r="E226" s="6" t="s">
        <v>474</v>
      </c>
      <c r="F226" s="5" t="s">
        <v>215</v>
      </c>
      <c r="G226" s="7">
        <v>0</v>
      </c>
      <c r="H226" s="7"/>
      <c r="I226" s="7">
        <f>G226+H226</f>
        <v>0</v>
      </c>
    </row>
    <row r="227" spans="1:9" ht="12.75" hidden="1">
      <c r="A227" s="8"/>
      <c r="B227" s="24" t="s">
        <v>556</v>
      </c>
      <c r="C227" s="5" t="s">
        <v>54</v>
      </c>
      <c r="D227" s="5" t="s">
        <v>63</v>
      </c>
      <c r="E227" s="6"/>
      <c r="F227" s="5"/>
      <c r="G227" s="7">
        <f>G228</f>
        <v>0</v>
      </c>
      <c r="H227" s="7">
        <f aca="true" t="shared" si="16" ref="H227:I231">H228</f>
        <v>0</v>
      </c>
      <c r="I227" s="7">
        <f t="shared" si="16"/>
        <v>0</v>
      </c>
    </row>
    <row r="228" spans="1:9" ht="25.5" hidden="1">
      <c r="A228" s="8"/>
      <c r="B228" s="22" t="s">
        <v>531</v>
      </c>
      <c r="C228" s="5" t="s">
        <v>54</v>
      </c>
      <c r="D228" s="5" t="s">
        <v>63</v>
      </c>
      <c r="E228" s="6" t="s">
        <v>292</v>
      </c>
      <c r="F228" s="5"/>
      <c r="G228" s="7">
        <f>G229</f>
        <v>0</v>
      </c>
      <c r="H228" s="7">
        <f t="shared" si="16"/>
        <v>0</v>
      </c>
      <c r="I228" s="7">
        <f t="shared" si="16"/>
        <v>0</v>
      </c>
    </row>
    <row r="229" spans="1:9" ht="25.5" hidden="1">
      <c r="A229" s="8"/>
      <c r="B229" s="22" t="s">
        <v>521</v>
      </c>
      <c r="C229" s="5" t="s">
        <v>54</v>
      </c>
      <c r="D229" s="5" t="s">
        <v>63</v>
      </c>
      <c r="E229" s="6" t="s">
        <v>519</v>
      </c>
      <c r="F229" s="5"/>
      <c r="G229" s="7">
        <f>G230</f>
        <v>0</v>
      </c>
      <c r="H229" s="7">
        <f t="shared" si="16"/>
        <v>0</v>
      </c>
      <c r="I229" s="7">
        <f t="shared" si="16"/>
        <v>0</v>
      </c>
    </row>
    <row r="230" spans="1:9" ht="25.5" hidden="1">
      <c r="A230" s="8"/>
      <c r="B230" s="22" t="s">
        <v>522</v>
      </c>
      <c r="C230" s="5" t="s">
        <v>54</v>
      </c>
      <c r="D230" s="5" t="s">
        <v>63</v>
      </c>
      <c r="E230" s="6" t="s">
        <v>520</v>
      </c>
      <c r="F230" s="5"/>
      <c r="G230" s="7">
        <f>G231</f>
        <v>0</v>
      </c>
      <c r="H230" s="7">
        <f t="shared" si="16"/>
        <v>0</v>
      </c>
      <c r="I230" s="7">
        <f t="shared" si="16"/>
        <v>0</v>
      </c>
    </row>
    <row r="231" spans="1:9" ht="25.5" hidden="1">
      <c r="A231" s="8"/>
      <c r="B231" s="22" t="s">
        <v>557</v>
      </c>
      <c r="C231" s="5" t="s">
        <v>54</v>
      </c>
      <c r="D231" s="5" t="s">
        <v>63</v>
      </c>
      <c r="E231" s="6" t="s">
        <v>555</v>
      </c>
      <c r="F231" s="5"/>
      <c r="G231" s="7">
        <f>G232</f>
        <v>0</v>
      </c>
      <c r="H231" s="7">
        <f t="shared" si="16"/>
        <v>0</v>
      </c>
      <c r="I231" s="7">
        <f t="shared" si="16"/>
        <v>0</v>
      </c>
    </row>
    <row r="232" spans="1:9" ht="25.5" hidden="1">
      <c r="A232" s="8"/>
      <c r="B232" s="22" t="s">
        <v>116</v>
      </c>
      <c r="C232" s="5" t="s">
        <v>54</v>
      </c>
      <c r="D232" s="5" t="s">
        <v>63</v>
      </c>
      <c r="E232" s="6" t="s">
        <v>555</v>
      </c>
      <c r="F232" s="5" t="s">
        <v>215</v>
      </c>
      <c r="G232" s="7">
        <v>0</v>
      </c>
      <c r="H232" s="7">
        <v>0</v>
      </c>
      <c r="I232" s="7">
        <v>0</v>
      </c>
    </row>
    <row r="233" spans="1:9" ht="12.75">
      <c r="A233" s="8"/>
      <c r="B233" s="22" t="s">
        <v>43</v>
      </c>
      <c r="C233" s="5" t="s">
        <v>54</v>
      </c>
      <c r="D233" s="6" t="s">
        <v>58</v>
      </c>
      <c r="E233" s="6"/>
      <c r="F233" s="5"/>
      <c r="G233" s="7">
        <f>G240+G244+G235</f>
        <v>14236360</v>
      </c>
      <c r="H233" s="7">
        <f>H240+H244+H235</f>
        <v>-2120</v>
      </c>
      <c r="I233" s="7">
        <f>I240+I244+I235</f>
        <v>14234240</v>
      </c>
    </row>
    <row r="234" spans="1:9" ht="38.25">
      <c r="A234" s="8"/>
      <c r="B234" s="22" t="s">
        <v>351</v>
      </c>
      <c r="C234" s="5" t="s">
        <v>54</v>
      </c>
      <c r="D234" s="6" t="s">
        <v>58</v>
      </c>
      <c r="E234" s="6" t="s">
        <v>291</v>
      </c>
      <c r="F234" s="5"/>
      <c r="G234" s="7">
        <f>G235</f>
        <v>14236360</v>
      </c>
      <c r="H234" s="7">
        <f aca="true" t="shared" si="17" ref="H234:I236">H235</f>
        <v>-2120</v>
      </c>
      <c r="I234" s="7">
        <f t="shared" si="17"/>
        <v>14234240</v>
      </c>
    </row>
    <row r="235" spans="1:9" ht="25.5">
      <c r="A235" s="8"/>
      <c r="B235" s="22" t="s">
        <v>360</v>
      </c>
      <c r="C235" s="5" t="s">
        <v>54</v>
      </c>
      <c r="D235" s="6" t="s">
        <v>58</v>
      </c>
      <c r="E235" s="6" t="s">
        <v>282</v>
      </c>
      <c r="F235" s="5"/>
      <c r="G235" s="7">
        <f>G236</f>
        <v>14236360</v>
      </c>
      <c r="H235" s="7">
        <f t="shared" si="17"/>
        <v>-2120</v>
      </c>
      <c r="I235" s="7">
        <f t="shared" si="17"/>
        <v>14234240</v>
      </c>
    </row>
    <row r="236" spans="1:9" ht="25.5">
      <c r="A236" s="8"/>
      <c r="B236" s="22" t="s">
        <v>361</v>
      </c>
      <c r="C236" s="5" t="s">
        <v>54</v>
      </c>
      <c r="D236" s="6" t="s">
        <v>58</v>
      </c>
      <c r="E236" s="6" t="s">
        <v>281</v>
      </c>
      <c r="F236" s="5"/>
      <c r="G236" s="7">
        <f>G237</f>
        <v>14236360</v>
      </c>
      <c r="H236" s="7">
        <f t="shared" si="17"/>
        <v>-2120</v>
      </c>
      <c r="I236" s="7">
        <f t="shared" si="17"/>
        <v>14234240</v>
      </c>
    </row>
    <row r="237" spans="1:9" ht="12.75">
      <c r="A237" s="8"/>
      <c r="B237" s="22" t="s">
        <v>362</v>
      </c>
      <c r="C237" s="5" t="s">
        <v>54</v>
      </c>
      <c r="D237" s="6" t="s">
        <v>58</v>
      </c>
      <c r="E237" s="6" t="s">
        <v>632</v>
      </c>
      <c r="F237" s="5"/>
      <c r="G237" s="7">
        <f>G238+G239</f>
        <v>14236360</v>
      </c>
      <c r="H237" s="7">
        <f>H238+H239</f>
        <v>-2120</v>
      </c>
      <c r="I237" s="7">
        <f>I238+I239</f>
        <v>14234240</v>
      </c>
    </row>
    <row r="238" spans="1:9" ht="25.5">
      <c r="A238" s="8"/>
      <c r="B238" s="22" t="s">
        <v>116</v>
      </c>
      <c r="C238" s="5" t="s">
        <v>54</v>
      </c>
      <c r="D238" s="6" t="s">
        <v>58</v>
      </c>
      <c r="E238" s="6" t="s">
        <v>632</v>
      </c>
      <c r="F238" s="5" t="s">
        <v>215</v>
      </c>
      <c r="G238" s="7">
        <v>14236360</v>
      </c>
      <c r="H238" s="7">
        <f>I238-G238</f>
        <v>-2120</v>
      </c>
      <c r="I238" s="7">
        <v>14234240</v>
      </c>
    </row>
    <row r="239" spans="1:9" ht="12.75" hidden="1">
      <c r="A239" s="8"/>
      <c r="B239" s="15" t="s">
        <v>119</v>
      </c>
      <c r="C239" s="5" t="s">
        <v>54</v>
      </c>
      <c r="D239" s="6" t="s">
        <v>58</v>
      </c>
      <c r="E239" s="6" t="s">
        <v>632</v>
      </c>
      <c r="F239" s="5" t="s">
        <v>212</v>
      </c>
      <c r="G239" s="7">
        <v>0</v>
      </c>
      <c r="H239" s="7">
        <v>0</v>
      </c>
      <c r="I239" s="7">
        <f>G239+H239</f>
        <v>0</v>
      </c>
    </row>
    <row r="240" spans="1:9" ht="25.5" hidden="1">
      <c r="A240" s="8"/>
      <c r="B240" s="22" t="s">
        <v>189</v>
      </c>
      <c r="C240" s="5" t="s">
        <v>54</v>
      </c>
      <c r="D240" s="6" t="s">
        <v>58</v>
      </c>
      <c r="E240" s="6" t="s">
        <v>101</v>
      </c>
      <c r="F240" s="5"/>
      <c r="G240" s="7">
        <f>G241</f>
        <v>0</v>
      </c>
      <c r="H240" s="7">
        <f>H241</f>
        <v>0</v>
      </c>
      <c r="I240" s="7">
        <f>I241</f>
        <v>0</v>
      </c>
    </row>
    <row r="241" spans="1:9" ht="38.25" hidden="1">
      <c r="A241" s="8"/>
      <c r="B241" s="22" t="s">
        <v>190</v>
      </c>
      <c r="C241" s="5" t="s">
        <v>54</v>
      </c>
      <c r="D241" s="6" t="s">
        <v>58</v>
      </c>
      <c r="E241" s="6" t="s">
        <v>78</v>
      </c>
      <c r="F241" s="5"/>
      <c r="G241" s="7">
        <f>G242+G243</f>
        <v>0</v>
      </c>
      <c r="H241" s="7">
        <f>H242+H243</f>
        <v>0</v>
      </c>
      <c r="I241" s="7">
        <f>I242+I243</f>
        <v>0</v>
      </c>
    </row>
    <row r="242" spans="1:9" ht="25.5" hidden="1">
      <c r="A242" s="8"/>
      <c r="B242" s="22" t="s">
        <v>116</v>
      </c>
      <c r="C242" s="5" t="s">
        <v>54</v>
      </c>
      <c r="D242" s="6" t="s">
        <v>58</v>
      </c>
      <c r="E242" s="6" t="s">
        <v>78</v>
      </c>
      <c r="F242" s="5">
        <v>200</v>
      </c>
      <c r="G242" s="7">
        <v>0</v>
      </c>
      <c r="H242" s="7">
        <v>0</v>
      </c>
      <c r="I242" s="7">
        <v>0</v>
      </c>
    </row>
    <row r="243" spans="1:9" ht="12.75" hidden="1">
      <c r="A243" s="8"/>
      <c r="B243" s="22" t="s">
        <v>119</v>
      </c>
      <c r="C243" s="5" t="s">
        <v>54</v>
      </c>
      <c r="D243" s="6" t="s">
        <v>58</v>
      </c>
      <c r="E243" s="6" t="s">
        <v>78</v>
      </c>
      <c r="F243" s="5" t="s">
        <v>212</v>
      </c>
      <c r="G243" s="7"/>
      <c r="H243" s="7"/>
      <c r="I243" s="7"/>
    </row>
    <row r="244" spans="1:9" ht="25.5" hidden="1">
      <c r="A244" s="8"/>
      <c r="B244" s="22" t="s">
        <v>252</v>
      </c>
      <c r="C244" s="5" t="s">
        <v>54</v>
      </c>
      <c r="D244" s="6" t="s">
        <v>58</v>
      </c>
      <c r="E244" s="6" t="s">
        <v>251</v>
      </c>
      <c r="F244" s="5"/>
      <c r="G244" s="7">
        <f>G245</f>
        <v>0</v>
      </c>
      <c r="H244" s="7">
        <f>H245</f>
        <v>0</v>
      </c>
      <c r="I244" s="7">
        <f>I245</f>
        <v>0</v>
      </c>
    </row>
    <row r="245" spans="2:9" ht="25.5" hidden="1">
      <c r="B245" s="22" t="s">
        <v>116</v>
      </c>
      <c r="C245" s="5" t="s">
        <v>54</v>
      </c>
      <c r="D245" s="6" t="s">
        <v>58</v>
      </c>
      <c r="E245" s="6" t="s">
        <v>251</v>
      </c>
      <c r="F245" s="5" t="s">
        <v>215</v>
      </c>
      <c r="G245" s="7"/>
      <c r="H245" s="7"/>
      <c r="I245" s="7"/>
    </row>
    <row r="246" spans="2:9" ht="12.75">
      <c r="B246" s="22" t="s">
        <v>26</v>
      </c>
      <c r="C246" s="5" t="s">
        <v>54</v>
      </c>
      <c r="D246" s="6" t="s">
        <v>61</v>
      </c>
      <c r="E246" s="6"/>
      <c r="F246" s="5"/>
      <c r="G246" s="7">
        <f>G270+G247+G265+G279+G282+G291</f>
        <v>58700</v>
      </c>
      <c r="H246" s="7">
        <f>H270+H247+H265+H279+H282+H291</f>
        <v>237200</v>
      </c>
      <c r="I246" s="7">
        <f>I270+I247+I265+I279+I282+I291</f>
        <v>295900</v>
      </c>
    </row>
    <row r="247" spans="2:9" ht="36">
      <c r="B247" s="15" t="s">
        <v>354</v>
      </c>
      <c r="C247" s="5" t="s">
        <v>54</v>
      </c>
      <c r="D247" s="6" t="s">
        <v>61</v>
      </c>
      <c r="E247" s="6" t="s">
        <v>286</v>
      </c>
      <c r="F247" s="5"/>
      <c r="G247" s="7">
        <f>G248</f>
        <v>0</v>
      </c>
      <c r="H247" s="7">
        <f>H248</f>
        <v>30000</v>
      </c>
      <c r="I247" s="7">
        <f>I248</f>
        <v>30000</v>
      </c>
    </row>
    <row r="248" spans="2:9" ht="12.75">
      <c r="B248" s="15" t="s">
        <v>490</v>
      </c>
      <c r="C248" s="5" t="s">
        <v>54</v>
      </c>
      <c r="D248" s="6" t="s">
        <v>61</v>
      </c>
      <c r="E248" s="6" t="s">
        <v>428</v>
      </c>
      <c r="F248" s="5"/>
      <c r="G248" s="7">
        <f>G249+G252</f>
        <v>0</v>
      </c>
      <c r="H248" s="7">
        <f>H249+H252</f>
        <v>30000</v>
      </c>
      <c r="I248" s="7">
        <f>I249+I252</f>
        <v>30000</v>
      </c>
    </row>
    <row r="249" spans="2:9" ht="36" hidden="1">
      <c r="B249" s="15" t="s">
        <v>491</v>
      </c>
      <c r="C249" s="5" t="s">
        <v>54</v>
      </c>
      <c r="D249" s="6" t="s">
        <v>61</v>
      </c>
      <c r="E249" s="6" t="s">
        <v>427</v>
      </c>
      <c r="F249" s="5"/>
      <c r="G249" s="7">
        <f>G251+G250</f>
        <v>0</v>
      </c>
      <c r="H249" s="7">
        <f>H251+H250</f>
        <v>0</v>
      </c>
      <c r="I249" s="7">
        <f>I251+I250</f>
        <v>0</v>
      </c>
    </row>
    <row r="250" spans="2:9" ht="24" hidden="1">
      <c r="B250" s="15" t="s">
        <v>116</v>
      </c>
      <c r="C250" s="5" t="s">
        <v>54</v>
      </c>
      <c r="D250" s="6" t="s">
        <v>61</v>
      </c>
      <c r="E250" s="6" t="s">
        <v>427</v>
      </c>
      <c r="F250" s="5" t="s">
        <v>215</v>
      </c>
      <c r="G250" s="7">
        <v>0</v>
      </c>
      <c r="H250" s="7">
        <v>0</v>
      </c>
      <c r="I250" s="7">
        <v>0</v>
      </c>
    </row>
    <row r="251" spans="2:9" ht="12.75" hidden="1">
      <c r="B251" s="15" t="s">
        <v>119</v>
      </c>
      <c r="C251" s="5" t="s">
        <v>54</v>
      </c>
      <c r="D251" s="6" t="s">
        <v>61</v>
      </c>
      <c r="E251" s="6" t="s">
        <v>427</v>
      </c>
      <c r="F251" s="5">
        <v>800</v>
      </c>
      <c r="G251" s="7">
        <v>0</v>
      </c>
      <c r="H251" s="7">
        <v>0</v>
      </c>
      <c r="I251" s="7">
        <v>0</v>
      </c>
    </row>
    <row r="252" spans="2:9" ht="24">
      <c r="B252" s="15" t="s">
        <v>489</v>
      </c>
      <c r="C252" s="5" t="s">
        <v>54</v>
      </c>
      <c r="D252" s="6" t="s">
        <v>61</v>
      </c>
      <c r="E252" s="6" t="s">
        <v>429</v>
      </c>
      <c r="F252" s="5"/>
      <c r="G252" s="7">
        <f aca="true" t="shared" si="18" ref="G252:I253">G253</f>
        <v>0</v>
      </c>
      <c r="H252" s="7">
        <f t="shared" si="18"/>
        <v>30000</v>
      </c>
      <c r="I252" s="7">
        <f t="shared" si="18"/>
        <v>30000</v>
      </c>
    </row>
    <row r="253" spans="2:9" ht="36">
      <c r="B253" s="15" t="s">
        <v>672</v>
      </c>
      <c r="C253" s="5" t="s">
        <v>54</v>
      </c>
      <c r="D253" s="6" t="s">
        <v>61</v>
      </c>
      <c r="E253" s="6" t="s">
        <v>673</v>
      </c>
      <c r="F253" s="5"/>
      <c r="G253" s="7">
        <f t="shared" si="18"/>
        <v>0</v>
      </c>
      <c r="H253" s="7">
        <f t="shared" si="18"/>
        <v>30000</v>
      </c>
      <c r="I253" s="7">
        <f t="shared" si="18"/>
        <v>30000</v>
      </c>
    </row>
    <row r="254" spans="2:9" ht="24">
      <c r="B254" s="15" t="s">
        <v>116</v>
      </c>
      <c r="C254" s="5" t="s">
        <v>54</v>
      </c>
      <c r="D254" s="6" t="s">
        <v>61</v>
      </c>
      <c r="E254" s="6" t="s">
        <v>429</v>
      </c>
      <c r="F254" s="5" t="s">
        <v>215</v>
      </c>
      <c r="G254" s="7">
        <v>0</v>
      </c>
      <c r="H254" s="7">
        <f>I254-G254</f>
        <v>30000</v>
      </c>
      <c r="I254" s="7">
        <v>30000</v>
      </c>
    </row>
    <row r="255" spans="2:9" ht="51" hidden="1">
      <c r="B255" s="22" t="s">
        <v>247</v>
      </c>
      <c r="C255" s="5" t="s">
        <v>54</v>
      </c>
      <c r="D255" s="6" t="s">
        <v>61</v>
      </c>
      <c r="E255" s="6" t="s">
        <v>213</v>
      </c>
      <c r="F255" s="5"/>
      <c r="G255" s="7">
        <f>G256</f>
        <v>0</v>
      </c>
      <c r="H255" s="7">
        <f>H256</f>
        <v>0</v>
      </c>
      <c r="I255" s="7">
        <f>I256</f>
        <v>0</v>
      </c>
    </row>
    <row r="256" spans="2:9" ht="51" hidden="1">
      <c r="B256" s="22" t="s">
        <v>247</v>
      </c>
      <c r="C256" s="5" t="s">
        <v>54</v>
      </c>
      <c r="D256" s="6" t="s">
        <v>61</v>
      </c>
      <c r="E256" s="6" t="s">
        <v>213</v>
      </c>
      <c r="F256" s="5" t="s">
        <v>212</v>
      </c>
      <c r="G256" s="7"/>
      <c r="H256" s="7"/>
      <c r="I256" s="7"/>
    </row>
    <row r="257" spans="2:9" ht="51" hidden="1">
      <c r="B257" s="22" t="s">
        <v>247</v>
      </c>
      <c r="C257" s="5" t="s">
        <v>54</v>
      </c>
      <c r="D257" s="6" t="s">
        <v>61</v>
      </c>
      <c r="E257" s="6" t="s">
        <v>214</v>
      </c>
      <c r="F257" s="5"/>
      <c r="G257" s="7">
        <f>G258</f>
        <v>0</v>
      </c>
      <c r="H257" s="7">
        <f>H258</f>
        <v>0</v>
      </c>
      <c r="I257" s="7">
        <f>I258</f>
        <v>0</v>
      </c>
    </row>
    <row r="258" spans="2:9" ht="12.75" hidden="1">
      <c r="B258" s="22" t="s">
        <v>119</v>
      </c>
      <c r="C258" s="5" t="s">
        <v>54</v>
      </c>
      <c r="D258" s="6" t="s">
        <v>61</v>
      </c>
      <c r="E258" s="6" t="s">
        <v>214</v>
      </c>
      <c r="F258" s="5" t="s">
        <v>212</v>
      </c>
      <c r="G258" s="7"/>
      <c r="H258" s="7"/>
      <c r="I258" s="7"/>
    </row>
    <row r="259" spans="2:9" ht="38.25" hidden="1">
      <c r="B259" s="22" t="s">
        <v>262</v>
      </c>
      <c r="C259" s="5" t="s">
        <v>54</v>
      </c>
      <c r="D259" s="6" t="s">
        <v>61</v>
      </c>
      <c r="E259" s="6" t="s">
        <v>259</v>
      </c>
      <c r="F259" s="5"/>
      <c r="G259" s="7">
        <f>G260</f>
        <v>0</v>
      </c>
      <c r="H259" s="7">
        <f>H260</f>
        <v>0</v>
      </c>
      <c r="I259" s="7">
        <f>I260</f>
        <v>0</v>
      </c>
    </row>
    <row r="260" spans="2:9" ht="51" hidden="1">
      <c r="B260" s="22" t="s">
        <v>247</v>
      </c>
      <c r="C260" s="5" t="s">
        <v>54</v>
      </c>
      <c r="D260" s="6" t="s">
        <v>61</v>
      </c>
      <c r="E260" s="6" t="s">
        <v>259</v>
      </c>
      <c r="F260" s="5" t="s">
        <v>212</v>
      </c>
      <c r="G260" s="7"/>
      <c r="H260" s="7"/>
      <c r="I260" s="7"/>
    </row>
    <row r="261" spans="2:9" ht="38.25" hidden="1">
      <c r="B261" s="22" t="s">
        <v>238</v>
      </c>
      <c r="C261" s="5" t="s">
        <v>54</v>
      </c>
      <c r="D261" s="6" t="s">
        <v>61</v>
      </c>
      <c r="E261" s="6" t="s">
        <v>235</v>
      </c>
      <c r="F261" s="5"/>
      <c r="G261" s="7">
        <f>G262</f>
        <v>0</v>
      </c>
      <c r="H261" s="7">
        <f>H262</f>
        <v>0</v>
      </c>
      <c r="I261" s="7">
        <f>I262</f>
        <v>0</v>
      </c>
    </row>
    <row r="262" spans="2:9" ht="12.75" hidden="1">
      <c r="B262" s="22" t="s">
        <v>119</v>
      </c>
      <c r="C262" s="5" t="s">
        <v>54</v>
      </c>
      <c r="D262" s="6" t="s">
        <v>61</v>
      </c>
      <c r="E262" s="6" t="s">
        <v>235</v>
      </c>
      <c r="F262" s="5" t="s">
        <v>212</v>
      </c>
      <c r="G262" s="7"/>
      <c r="H262" s="7"/>
      <c r="I262" s="7"/>
    </row>
    <row r="263" spans="2:9" ht="25.5" hidden="1">
      <c r="B263" s="22" t="s">
        <v>146</v>
      </c>
      <c r="C263" s="5" t="s">
        <v>54</v>
      </c>
      <c r="D263" s="6" t="s">
        <v>61</v>
      </c>
      <c r="E263" s="6" t="s">
        <v>79</v>
      </c>
      <c r="F263" s="5"/>
      <c r="G263" s="7">
        <f>G264</f>
        <v>0</v>
      </c>
      <c r="H263" s="7">
        <f>H264</f>
        <v>0</v>
      </c>
      <c r="I263" s="7">
        <f>I264</f>
        <v>0</v>
      </c>
    </row>
    <row r="264" spans="2:9" ht="25.5" hidden="1">
      <c r="B264" s="22" t="s">
        <v>116</v>
      </c>
      <c r="C264" s="5" t="s">
        <v>54</v>
      </c>
      <c r="D264" s="6" t="s">
        <v>61</v>
      </c>
      <c r="E264" s="6" t="s">
        <v>79</v>
      </c>
      <c r="F264" s="5">
        <v>200</v>
      </c>
      <c r="G264" s="7"/>
      <c r="H264" s="7"/>
      <c r="I264" s="7"/>
    </row>
    <row r="265" spans="2:9" ht="25.5" hidden="1">
      <c r="B265" s="22" t="s">
        <v>181</v>
      </c>
      <c r="C265" s="5" t="s">
        <v>54</v>
      </c>
      <c r="D265" s="6" t="s">
        <v>61</v>
      </c>
      <c r="E265" s="6" t="s">
        <v>129</v>
      </c>
      <c r="F265" s="5"/>
      <c r="G265" s="7">
        <f>G266+G268</f>
        <v>0</v>
      </c>
      <c r="H265" s="7">
        <f>H266+H268</f>
        <v>0</v>
      </c>
      <c r="I265" s="7">
        <f>I266+I268</f>
        <v>0</v>
      </c>
    </row>
    <row r="266" spans="2:9" ht="25.5" hidden="1">
      <c r="B266" s="22" t="s">
        <v>182</v>
      </c>
      <c r="C266" s="5" t="s">
        <v>54</v>
      </c>
      <c r="D266" s="6" t="s">
        <v>61</v>
      </c>
      <c r="E266" s="6" t="s">
        <v>128</v>
      </c>
      <c r="F266" s="5"/>
      <c r="G266" s="7">
        <f>G267</f>
        <v>0</v>
      </c>
      <c r="H266" s="7">
        <f>H267</f>
        <v>0</v>
      </c>
      <c r="I266" s="7">
        <f>I267</f>
        <v>0</v>
      </c>
    </row>
    <row r="267" spans="2:9" ht="25.5" hidden="1">
      <c r="B267" s="22" t="s">
        <v>116</v>
      </c>
      <c r="C267" s="5" t="s">
        <v>54</v>
      </c>
      <c r="D267" s="6" t="s">
        <v>61</v>
      </c>
      <c r="E267" s="6" t="s">
        <v>128</v>
      </c>
      <c r="F267" s="5">
        <v>200</v>
      </c>
      <c r="G267" s="7"/>
      <c r="H267" s="7"/>
      <c r="I267" s="7"/>
    </row>
    <row r="268" spans="2:9" ht="51" hidden="1">
      <c r="B268" s="22" t="s">
        <v>183</v>
      </c>
      <c r="C268" s="5" t="s">
        <v>54</v>
      </c>
      <c r="D268" s="6" t="s">
        <v>61</v>
      </c>
      <c r="E268" s="6" t="s">
        <v>80</v>
      </c>
      <c r="F268" s="5"/>
      <c r="G268" s="7">
        <f>G269</f>
        <v>0</v>
      </c>
      <c r="H268" s="7">
        <f>H269</f>
        <v>0</v>
      </c>
      <c r="I268" s="7">
        <f>I269</f>
        <v>0</v>
      </c>
    </row>
    <row r="269" spans="2:9" ht="25.5" hidden="1">
      <c r="B269" s="22" t="s">
        <v>116</v>
      </c>
      <c r="C269" s="5" t="s">
        <v>54</v>
      </c>
      <c r="D269" s="6" t="s">
        <v>61</v>
      </c>
      <c r="E269" s="6" t="s">
        <v>80</v>
      </c>
      <c r="F269" s="5">
        <v>200</v>
      </c>
      <c r="G269" s="7"/>
      <c r="H269" s="7"/>
      <c r="I269" s="7"/>
    </row>
    <row r="270" spans="2:9" ht="25.5" hidden="1">
      <c r="B270" s="22" t="s">
        <v>186</v>
      </c>
      <c r="C270" s="5" t="s">
        <v>54</v>
      </c>
      <c r="D270" s="6" t="s">
        <v>61</v>
      </c>
      <c r="E270" s="6" t="s">
        <v>105</v>
      </c>
      <c r="F270" s="5"/>
      <c r="G270" s="7">
        <f>G271+G276</f>
        <v>0</v>
      </c>
      <c r="H270" s="7">
        <f>H271+H276</f>
        <v>0</v>
      </c>
      <c r="I270" s="7">
        <f>I271+I276</f>
        <v>0</v>
      </c>
    </row>
    <row r="271" spans="2:9" ht="25.5" hidden="1">
      <c r="B271" s="22" t="s">
        <v>211</v>
      </c>
      <c r="C271" s="5" t="s">
        <v>54</v>
      </c>
      <c r="D271" s="6" t="s">
        <v>61</v>
      </c>
      <c r="E271" s="6" t="s">
        <v>209</v>
      </c>
      <c r="F271" s="5"/>
      <c r="G271" s="7">
        <f>G272+G274</f>
        <v>0</v>
      </c>
      <c r="H271" s="7">
        <f>H272+H274</f>
        <v>0</v>
      </c>
      <c r="I271" s="7">
        <f>I272+I274</f>
        <v>0</v>
      </c>
    </row>
    <row r="272" spans="2:9" ht="25.5" hidden="1">
      <c r="B272" s="22" t="s">
        <v>210</v>
      </c>
      <c r="C272" s="5" t="s">
        <v>54</v>
      </c>
      <c r="D272" s="6" t="s">
        <v>61</v>
      </c>
      <c r="E272" s="6" t="s">
        <v>208</v>
      </c>
      <c r="F272" s="5"/>
      <c r="G272" s="7">
        <f>G273</f>
        <v>0</v>
      </c>
      <c r="H272" s="7">
        <f>H273</f>
        <v>0</v>
      </c>
      <c r="I272" s="7">
        <f>I273</f>
        <v>0</v>
      </c>
    </row>
    <row r="273" spans="2:9" ht="25.5" hidden="1">
      <c r="B273" s="22" t="s">
        <v>116</v>
      </c>
      <c r="C273" s="5" t="s">
        <v>54</v>
      </c>
      <c r="D273" s="6" t="s">
        <v>61</v>
      </c>
      <c r="E273" s="6" t="s">
        <v>208</v>
      </c>
      <c r="F273" s="5">
        <v>200</v>
      </c>
      <c r="G273" s="7"/>
      <c r="H273" s="7"/>
      <c r="I273" s="7"/>
    </row>
    <row r="274" spans="2:9" ht="38.25" hidden="1">
      <c r="B274" s="22" t="s">
        <v>230</v>
      </c>
      <c r="C274" s="5" t="s">
        <v>54</v>
      </c>
      <c r="D274" s="6" t="s">
        <v>61</v>
      </c>
      <c r="E274" s="6" t="s">
        <v>229</v>
      </c>
      <c r="F274" s="5"/>
      <c r="G274" s="7">
        <f>G275</f>
        <v>0</v>
      </c>
      <c r="H274" s="7">
        <f>H275</f>
        <v>0</v>
      </c>
      <c r="I274" s="7">
        <f>I275</f>
        <v>0</v>
      </c>
    </row>
    <row r="275" spans="2:9" ht="25.5" hidden="1">
      <c r="B275" s="22" t="s">
        <v>116</v>
      </c>
      <c r="C275" s="5" t="s">
        <v>54</v>
      </c>
      <c r="D275" s="6" t="s">
        <v>61</v>
      </c>
      <c r="E275" s="6" t="s">
        <v>229</v>
      </c>
      <c r="F275" s="5" t="s">
        <v>215</v>
      </c>
      <c r="G275" s="7"/>
      <c r="H275" s="7"/>
      <c r="I275" s="7"/>
    </row>
    <row r="276" spans="2:9" ht="38.25" hidden="1">
      <c r="B276" s="22" t="s">
        <v>239</v>
      </c>
      <c r="C276" s="5" t="s">
        <v>54</v>
      </c>
      <c r="D276" s="6" t="s">
        <v>61</v>
      </c>
      <c r="E276" s="6" t="s">
        <v>237</v>
      </c>
      <c r="F276" s="5"/>
      <c r="G276" s="7">
        <f aca="true" t="shared" si="19" ref="G276:I277">G277</f>
        <v>0</v>
      </c>
      <c r="H276" s="7">
        <f t="shared" si="19"/>
        <v>0</v>
      </c>
      <c r="I276" s="7">
        <f t="shared" si="19"/>
        <v>0</v>
      </c>
    </row>
    <row r="277" spans="2:9" ht="114.75" hidden="1">
      <c r="B277" s="23" t="s">
        <v>240</v>
      </c>
      <c r="C277" s="5" t="s">
        <v>54</v>
      </c>
      <c r="D277" s="6" t="s">
        <v>61</v>
      </c>
      <c r="E277" s="6" t="s">
        <v>236</v>
      </c>
      <c r="F277" s="5"/>
      <c r="G277" s="7">
        <f t="shared" si="19"/>
        <v>0</v>
      </c>
      <c r="H277" s="7">
        <f t="shared" si="19"/>
        <v>0</v>
      </c>
      <c r="I277" s="7">
        <f t="shared" si="19"/>
        <v>0</v>
      </c>
    </row>
    <row r="278" spans="2:9" ht="25.5" hidden="1">
      <c r="B278" s="22" t="s">
        <v>116</v>
      </c>
      <c r="C278" s="5" t="s">
        <v>54</v>
      </c>
      <c r="D278" s="6" t="s">
        <v>61</v>
      </c>
      <c r="E278" s="6" t="s">
        <v>236</v>
      </c>
      <c r="F278" s="5" t="s">
        <v>215</v>
      </c>
      <c r="G278" s="7"/>
      <c r="H278" s="7"/>
      <c r="I278" s="7"/>
    </row>
    <row r="279" spans="2:9" ht="25.5" hidden="1">
      <c r="B279" s="22" t="s">
        <v>189</v>
      </c>
      <c r="C279" s="5" t="s">
        <v>54</v>
      </c>
      <c r="D279" s="6" t="s">
        <v>61</v>
      </c>
      <c r="E279" s="6" t="s">
        <v>101</v>
      </c>
      <c r="F279" s="5"/>
      <c r="G279" s="7">
        <f aca="true" t="shared" si="20" ref="G279:I280">G280</f>
        <v>0</v>
      </c>
      <c r="H279" s="7">
        <f t="shared" si="20"/>
        <v>0</v>
      </c>
      <c r="I279" s="7">
        <f t="shared" si="20"/>
        <v>0</v>
      </c>
    </row>
    <row r="280" spans="2:9" ht="25.5" hidden="1">
      <c r="B280" s="22" t="s">
        <v>252</v>
      </c>
      <c r="C280" s="5" t="s">
        <v>54</v>
      </c>
      <c r="D280" s="6" t="s">
        <v>61</v>
      </c>
      <c r="E280" s="6" t="s">
        <v>251</v>
      </c>
      <c r="F280" s="5"/>
      <c r="G280" s="7">
        <f t="shared" si="20"/>
        <v>0</v>
      </c>
      <c r="H280" s="7">
        <f t="shared" si="20"/>
        <v>0</v>
      </c>
      <c r="I280" s="7">
        <f t="shared" si="20"/>
        <v>0</v>
      </c>
    </row>
    <row r="281" spans="2:9" ht="25.5" hidden="1">
      <c r="B281" s="22" t="s">
        <v>116</v>
      </c>
      <c r="C281" s="5" t="s">
        <v>54</v>
      </c>
      <c r="D281" s="6" t="s">
        <v>61</v>
      </c>
      <c r="E281" s="6" t="s">
        <v>251</v>
      </c>
      <c r="F281" s="5" t="s">
        <v>215</v>
      </c>
      <c r="G281" s="7"/>
      <c r="H281" s="7"/>
      <c r="I281" s="7"/>
    </row>
    <row r="282" spans="2:9" ht="24">
      <c r="B282" s="15" t="s">
        <v>348</v>
      </c>
      <c r="C282" s="5" t="s">
        <v>54</v>
      </c>
      <c r="D282" s="6" t="s">
        <v>61</v>
      </c>
      <c r="E282" s="6" t="s">
        <v>292</v>
      </c>
      <c r="F282" s="5"/>
      <c r="G282" s="7">
        <f>G283</f>
        <v>900</v>
      </c>
      <c r="H282" s="7">
        <f>H283</f>
        <v>200000</v>
      </c>
      <c r="I282" s="7">
        <f>I283</f>
        <v>200900</v>
      </c>
    </row>
    <row r="283" spans="2:9" ht="24">
      <c r="B283" s="15" t="s">
        <v>487</v>
      </c>
      <c r="C283" s="5" t="s">
        <v>54</v>
      </c>
      <c r="D283" s="6" t="s">
        <v>61</v>
      </c>
      <c r="E283" s="6" t="s">
        <v>431</v>
      </c>
      <c r="F283" s="5"/>
      <c r="G283" s="7">
        <f>G284+G287</f>
        <v>900</v>
      </c>
      <c r="H283" s="7">
        <f>H284+H287</f>
        <v>200000</v>
      </c>
      <c r="I283" s="7">
        <f>I284+I287</f>
        <v>200900</v>
      </c>
    </row>
    <row r="284" spans="2:9" ht="24">
      <c r="B284" s="15" t="s">
        <v>488</v>
      </c>
      <c r="C284" s="5" t="s">
        <v>54</v>
      </c>
      <c r="D284" s="6" t="s">
        <v>61</v>
      </c>
      <c r="E284" s="6" t="s">
        <v>430</v>
      </c>
      <c r="F284" s="5"/>
      <c r="G284" s="7">
        <f aca="true" t="shared" si="21" ref="G284:I285">G285</f>
        <v>0</v>
      </c>
      <c r="H284" s="7">
        <f t="shared" si="21"/>
        <v>200000</v>
      </c>
      <c r="I284" s="7">
        <f t="shared" si="21"/>
        <v>200000</v>
      </c>
    </row>
    <row r="285" spans="2:9" ht="24">
      <c r="B285" s="15" t="s">
        <v>674</v>
      </c>
      <c r="C285" s="5" t="s">
        <v>54</v>
      </c>
      <c r="D285" s="6" t="s">
        <v>61</v>
      </c>
      <c r="E285" s="6" t="s">
        <v>675</v>
      </c>
      <c r="F285" s="5"/>
      <c r="G285" s="7">
        <f t="shared" si="21"/>
        <v>0</v>
      </c>
      <c r="H285" s="7">
        <f t="shared" si="21"/>
        <v>200000</v>
      </c>
      <c r="I285" s="7">
        <f t="shared" si="21"/>
        <v>200000</v>
      </c>
    </row>
    <row r="286" spans="2:9" ht="24">
      <c r="B286" s="15" t="s">
        <v>116</v>
      </c>
      <c r="C286" s="5" t="s">
        <v>54</v>
      </c>
      <c r="D286" s="6" t="s">
        <v>61</v>
      </c>
      <c r="E286" s="6" t="s">
        <v>675</v>
      </c>
      <c r="F286" s="5" t="s">
        <v>215</v>
      </c>
      <c r="G286" s="7">
        <v>0</v>
      </c>
      <c r="H286" s="7">
        <f>I286-G286</f>
        <v>200000</v>
      </c>
      <c r="I286" s="7">
        <v>200000</v>
      </c>
    </row>
    <row r="287" spans="2:9" ht="24">
      <c r="B287" s="15" t="s">
        <v>527</v>
      </c>
      <c r="C287" s="5" t="s">
        <v>54</v>
      </c>
      <c r="D287" s="6" t="s">
        <v>61</v>
      </c>
      <c r="E287" s="6" t="s">
        <v>523</v>
      </c>
      <c r="F287" s="5"/>
      <c r="G287" s="7">
        <f>G288</f>
        <v>900</v>
      </c>
      <c r="H287" s="7">
        <f>H288</f>
        <v>0</v>
      </c>
      <c r="I287" s="7">
        <f>I288</f>
        <v>900</v>
      </c>
    </row>
    <row r="288" spans="2:9" ht="12.75">
      <c r="B288" s="15" t="s">
        <v>529</v>
      </c>
      <c r="C288" s="5" t="s">
        <v>54</v>
      </c>
      <c r="D288" s="6" t="s">
        <v>61</v>
      </c>
      <c r="E288" s="6" t="s">
        <v>525</v>
      </c>
      <c r="F288" s="5"/>
      <c r="G288" s="7">
        <f aca="true" t="shared" si="22" ref="G288:I289">G289</f>
        <v>900</v>
      </c>
      <c r="H288" s="7">
        <f t="shared" si="22"/>
        <v>0</v>
      </c>
      <c r="I288" s="7">
        <f t="shared" si="22"/>
        <v>900</v>
      </c>
    </row>
    <row r="289" spans="2:9" ht="96">
      <c r="B289" s="16" t="s">
        <v>240</v>
      </c>
      <c r="C289" s="5" t="s">
        <v>54</v>
      </c>
      <c r="D289" s="6" t="s">
        <v>61</v>
      </c>
      <c r="E289" s="6" t="s">
        <v>526</v>
      </c>
      <c r="F289" s="5"/>
      <c r="G289" s="7">
        <f t="shared" si="22"/>
        <v>900</v>
      </c>
      <c r="H289" s="7">
        <f t="shared" si="22"/>
        <v>0</v>
      </c>
      <c r="I289" s="7">
        <f t="shared" si="22"/>
        <v>900</v>
      </c>
    </row>
    <row r="290" spans="2:9" ht="24">
      <c r="B290" s="15" t="s">
        <v>116</v>
      </c>
      <c r="C290" s="5" t="s">
        <v>54</v>
      </c>
      <c r="D290" s="6" t="s">
        <v>61</v>
      </c>
      <c r="E290" s="6" t="s">
        <v>526</v>
      </c>
      <c r="F290" s="5" t="s">
        <v>215</v>
      </c>
      <c r="G290" s="7">
        <v>900</v>
      </c>
      <c r="H290" s="7">
        <f>I290-G290</f>
        <v>0</v>
      </c>
      <c r="I290" s="7">
        <v>900</v>
      </c>
    </row>
    <row r="291" spans="2:9" ht="12.75">
      <c r="B291" s="15" t="s">
        <v>134</v>
      </c>
      <c r="C291" s="5" t="s">
        <v>54</v>
      </c>
      <c r="D291" s="6" t="s">
        <v>61</v>
      </c>
      <c r="E291" s="6" t="s">
        <v>124</v>
      </c>
      <c r="F291" s="5"/>
      <c r="G291" s="7">
        <f>G292</f>
        <v>57800</v>
      </c>
      <c r="H291" s="7">
        <f>H292</f>
        <v>7200</v>
      </c>
      <c r="I291" s="7">
        <f>I292</f>
        <v>65000</v>
      </c>
    </row>
    <row r="292" spans="2:9" ht="24">
      <c r="B292" s="15" t="s">
        <v>192</v>
      </c>
      <c r="C292" s="5" t="s">
        <v>54</v>
      </c>
      <c r="D292" s="6" t="s">
        <v>61</v>
      </c>
      <c r="E292" s="6" t="s">
        <v>71</v>
      </c>
      <c r="F292" s="5"/>
      <c r="G292" s="7">
        <f>G293+G294</f>
        <v>57800</v>
      </c>
      <c r="H292" s="7">
        <f>H293+H294</f>
        <v>7200</v>
      </c>
      <c r="I292" s="7">
        <f>I293+I294</f>
        <v>65000</v>
      </c>
    </row>
    <row r="293" spans="2:9" ht="48">
      <c r="B293" s="15" t="s">
        <v>115</v>
      </c>
      <c r="C293" s="5" t="s">
        <v>54</v>
      </c>
      <c r="D293" s="6" t="s">
        <v>61</v>
      </c>
      <c r="E293" s="6" t="s">
        <v>71</v>
      </c>
      <c r="F293" s="5" t="s">
        <v>97</v>
      </c>
      <c r="G293" s="7">
        <v>54420</v>
      </c>
      <c r="H293" s="7">
        <f>I293-G293</f>
        <v>4900</v>
      </c>
      <c r="I293" s="7">
        <v>59320</v>
      </c>
    </row>
    <row r="294" spans="2:9" ht="24">
      <c r="B294" s="15" t="s">
        <v>116</v>
      </c>
      <c r="C294" s="5" t="s">
        <v>54</v>
      </c>
      <c r="D294" s="6" t="s">
        <v>61</v>
      </c>
      <c r="E294" s="6" t="s">
        <v>71</v>
      </c>
      <c r="F294" s="5" t="s">
        <v>215</v>
      </c>
      <c r="G294" s="7">
        <v>3380</v>
      </c>
      <c r="H294" s="7">
        <f>I294-G294</f>
        <v>2300</v>
      </c>
      <c r="I294" s="7">
        <v>5680</v>
      </c>
    </row>
    <row r="295" spans="2:9" ht="12.75">
      <c r="B295" s="22" t="s">
        <v>202</v>
      </c>
      <c r="C295" s="5" t="s">
        <v>60</v>
      </c>
      <c r="D295" s="6"/>
      <c r="E295" s="6"/>
      <c r="F295" s="5"/>
      <c r="G295" s="7">
        <f>G302+G296+G328</f>
        <v>1087387.76</v>
      </c>
      <c r="H295" s="7">
        <f>H302+H296+H328</f>
        <v>4744131.52</v>
      </c>
      <c r="I295" s="7">
        <f>I302+I296+I328</f>
        <v>5831519.279999999</v>
      </c>
    </row>
    <row r="296" spans="2:9" ht="24">
      <c r="B296" s="15" t="s">
        <v>676</v>
      </c>
      <c r="C296" s="5" t="s">
        <v>60</v>
      </c>
      <c r="D296" s="5" t="s">
        <v>51</v>
      </c>
      <c r="E296" s="6"/>
      <c r="F296" s="5"/>
      <c r="G296" s="7">
        <f aca="true" t="shared" si="23" ref="G296:I300">G297</f>
        <v>0</v>
      </c>
      <c r="H296" s="7">
        <f t="shared" si="23"/>
        <v>14277.36</v>
      </c>
      <c r="I296" s="7">
        <f t="shared" si="23"/>
        <v>14277.36</v>
      </c>
    </row>
    <row r="297" spans="2:9" ht="36">
      <c r="B297" s="15" t="s">
        <v>363</v>
      </c>
      <c r="C297" s="5" t="s">
        <v>60</v>
      </c>
      <c r="D297" s="5" t="s">
        <v>51</v>
      </c>
      <c r="E297" s="6" t="s">
        <v>291</v>
      </c>
      <c r="F297" s="5"/>
      <c r="G297" s="7">
        <f t="shared" si="23"/>
        <v>0</v>
      </c>
      <c r="H297" s="7">
        <f t="shared" si="23"/>
        <v>14277.36</v>
      </c>
      <c r="I297" s="7">
        <f t="shared" si="23"/>
        <v>14277.36</v>
      </c>
    </row>
    <row r="298" spans="2:9" ht="12.75">
      <c r="B298" s="15" t="s">
        <v>377</v>
      </c>
      <c r="C298" s="5" t="s">
        <v>60</v>
      </c>
      <c r="D298" s="5" t="s">
        <v>51</v>
      </c>
      <c r="E298" s="6" t="s">
        <v>293</v>
      </c>
      <c r="F298" s="5"/>
      <c r="G298" s="7">
        <f t="shared" si="23"/>
        <v>0</v>
      </c>
      <c r="H298" s="7">
        <f t="shared" si="23"/>
        <v>14277.36</v>
      </c>
      <c r="I298" s="7">
        <f t="shared" si="23"/>
        <v>14277.36</v>
      </c>
    </row>
    <row r="299" spans="2:9" ht="24">
      <c r="B299" s="15" t="s">
        <v>677</v>
      </c>
      <c r="C299" s="5" t="s">
        <v>60</v>
      </c>
      <c r="D299" s="5" t="s">
        <v>51</v>
      </c>
      <c r="E299" s="6" t="s">
        <v>678</v>
      </c>
      <c r="F299" s="5"/>
      <c r="G299" s="7">
        <f t="shared" si="23"/>
        <v>0</v>
      </c>
      <c r="H299" s="7">
        <f t="shared" si="23"/>
        <v>14277.36</v>
      </c>
      <c r="I299" s="7">
        <f t="shared" si="23"/>
        <v>14277.36</v>
      </c>
    </row>
    <row r="300" spans="2:9" ht="24">
      <c r="B300" s="15" t="s">
        <v>679</v>
      </c>
      <c r="C300" s="5" t="s">
        <v>60</v>
      </c>
      <c r="D300" s="5" t="s">
        <v>51</v>
      </c>
      <c r="E300" s="6" t="s">
        <v>680</v>
      </c>
      <c r="F300" s="5"/>
      <c r="G300" s="7">
        <f t="shared" si="23"/>
        <v>0</v>
      </c>
      <c r="H300" s="7">
        <f t="shared" si="23"/>
        <v>14277.36</v>
      </c>
      <c r="I300" s="7">
        <f t="shared" si="23"/>
        <v>14277.36</v>
      </c>
    </row>
    <row r="301" spans="2:9" ht="24">
      <c r="B301" s="15" t="s">
        <v>116</v>
      </c>
      <c r="C301" s="5" t="s">
        <v>60</v>
      </c>
      <c r="D301" s="5" t="s">
        <v>51</v>
      </c>
      <c r="E301" s="6" t="s">
        <v>680</v>
      </c>
      <c r="F301" s="5" t="s">
        <v>215</v>
      </c>
      <c r="G301" s="7">
        <v>0</v>
      </c>
      <c r="H301" s="7">
        <f>I301-G301</f>
        <v>14277.36</v>
      </c>
      <c r="I301" s="7">
        <v>14277.36</v>
      </c>
    </row>
    <row r="302" spans="2:9" ht="12.75">
      <c r="B302" s="22" t="s">
        <v>34</v>
      </c>
      <c r="C302" s="5" t="s">
        <v>60</v>
      </c>
      <c r="D302" s="6" t="s">
        <v>52</v>
      </c>
      <c r="E302" s="6"/>
      <c r="F302" s="5"/>
      <c r="G302" s="7">
        <f>G322+G325+G304+G318</f>
        <v>1087387.76</v>
      </c>
      <c r="H302" s="7">
        <f>H322+H325+H304+H318</f>
        <v>2790154.16</v>
      </c>
      <c r="I302" s="7">
        <f>I322+I325+I304+I318</f>
        <v>3877541.92</v>
      </c>
    </row>
    <row r="303" spans="2:9" ht="51">
      <c r="B303" s="22" t="s">
        <v>363</v>
      </c>
      <c r="C303" s="5" t="s">
        <v>60</v>
      </c>
      <c r="D303" s="6" t="s">
        <v>52</v>
      </c>
      <c r="E303" s="6" t="s">
        <v>291</v>
      </c>
      <c r="F303" s="5"/>
      <c r="G303" s="7">
        <f>G304+G318</f>
        <v>1087387.76</v>
      </c>
      <c r="H303" s="7">
        <f>H304+H318</f>
        <v>2790154.16</v>
      </c>
      <c r="I303" s="7">
        <f>I304+I318</f>
        <v>3877541.92</v>
      </c>
    </row>
    <row r="304" spans="2:9" ht="12.75">
      <c r="B304" s="22" t="s">
        <v>364</v>
      </c>
      <c r="C304" s="5" t="s">
        <v>60</v>
      </c>
      <c r="D304" s="6" t="s">
        <v>52</v>
      </c>
      <c r="E304" s="6" t="s">
        <v>283</v>
      </c>
      <c r="F304" s="5"/>
      <c r="G304" s="7">
        <f>G305+G308+G315</f>
        <v>173000</v>
      </c>
      <c r="H304" s="7">
        <f>H305+H308+H315</f>
        <v>2423317.43</v>
      </c>
      <c r="I304" s="7">
        <f>I305+I308+I315</f>
        <v>2596317.43</v>
      </c>
    </row>
    <row r="305" spans="2:9" ht="25.5">
      <c r="B305" s="22" t="s">
        <v>365</v>
      </c>
      <c r="C305" s="5" t="s">
        <v>60</v>
      </c>
      <c r="D305" s="6" t="s">
        <v>52</v>
      </c>
      <c r="E305" s="6" t="s">
        <v>113</v>
      </c>
      <c r="F305" s="5"/>
      <c r="G305" s="7">
        <f aca="true" t="shared" si="24" ref="G305:I306">G306</f>
        <v>173000</v>
      </c>
      <c r="H305" s="7">
        <f t="shared" si="24"/>
        <v>-158600</v>
      </c>
      <c r="I305" s="7">
        <f t="shared" si="24"/>
        <v>14400</v>
      </c>
    </row>
    <row r="306" spans="2:9" ht="38.25">
      <c r="B306" s="22" t="s">
        <v>185</v>
      </c>
      <c r="C306" s="5" t="s">
        <v>60</v>
      </c>
      <c r="D306" s="6" t="s">
        <v>52</v>
      </c>
      <c r="E306" s="6" t="s">
        <v>284</v>
      </c>
      <c r="F306" s="5"/>
      <c r="G306" s="7">
        <f t="shared" si="24"/>
        <v>173000</v>
      </c>
      <c r="H306" s="7">
        <f t="shared" si="24"/>
        <v>-158600</v>
      </c>
      <c r="I306" s="7">
        <f t="shared" si="24"/>
        <v>14400</v>
      </c>
    </row>
    <row r="307" spans="2:9" ht="12.75">
      <c r="B307" s="22" t="s">
        <v>119</v>
      </c>
      <c r="C307" s="5" t="s">
        <v>60</v>
      </c>
      <c r="D307" s="6" t="s">
        <v>52</v>
      </c>
      <c r="E307" s="6" t="s">
        <v>284</v>
      </c>
      <c r="F307" s="5" t="s">
        <v>212</v>
      </c>
      <c r="G307" s="7">
        <v>173000</v>
      </c>
      <c r="H307" s="7">
        <f>I307-G307</f>
        <v>-158600</v>
      </c>
      <c r="I307" s="7">
        <v>14400</v>
      </c>
    </row>
    <row r="308" spans="2:9" ht="25.5">
      <c r="B308" s="22" t="s">
        <v>530</v>
      </c>
      <c r="C308" s="5" t="s">
        <v>60</v>
      </c>
      <c r="D308" s="6" t="s">
        <v>52</v>
      </c>
      <c r="E308" s="6" t="s">
        <v>112</v>
      </c>
      <c r="F308" s="5"/>
      <c r="G308" s="7">
        <f>G313+G309+G311</f>
        <v>0</v>
      </c>
      <c r="H308" s="7">
        <f>H313+H309+H311</f>
        <v>2581917.43</v>
      </c>
      <c r="I308" s="7">
        <f>I313+I309+I311</f>
        <v>2581917.43</v>
      </c>
    </row>
    <row r="309" spans="2:9" ht="12.75">
      <c r="B309" s="22" t="s">
        <v>681</v>
      </c>
      <c r="C309" s="5" t="s">
        <v>60</v>
      </c>
      <c r="D309" s="6" t="s">
        <v>52</v>
      </c>
      <c r="E309" s="6" t="s">
        <v>94</v>
      </c>
      <c r="F309" s="5"/>
      <c r="G309" s="7">
        <f>G310</f>
        <v>0</v>
      </c>
      <c r="H309" s="7">
        <f>H310</f>
        <v>2500000</v>
      </c>
      <c r="I309" s="7">
        <f>I310</f>
        <v>2500000</v>
      </c>
    </row>
    <row r="310" spans="2:9" ht="12.75">
      <c r="B310" s="22" t="s">
        <v>119</v>
      </c>
      <c r="C310" s="5" t="s">
        <v>60</v>
      </c>
      <c r="D310" s="6" t="s">
        <v>52</v>
      </c>
      <c r="E310" s="6" t="s">
        <v>94</v>
      </c>
      <c r="F310" s="5" t="s">
        <v>212</v>
      </c>
      <c r="G310" s="7">
        <v>0</v>
      </c>
      <c r="H310" s="7">
        <f>I310-G310</f>
        <v>2500000</v>
      </c>
      <c r="I310" s="7">
        <v>2500000</v>
      </c>
    </row>
    <row r="311" spans="2:9" ht="12.75">
      <c r="B311" s="22" t="s">
        <v>682</v>
      </c>
      <c r="C311" s="5" t="s">
        <v>60</v>
      </c>
      <c r="D311" s="6" t="s">
        <v>52</v>
      </c>
      <c r="E311" s="6" t="s">
        <v>683</v>
      </c>
      <c r="F311" s="5"/>
      <c r="G311" s="7">
        <f>G312</f>
        <v>0</v>
      </c>
      <c r="H311" s="7">
        <f>H312</f>
        <v>81917.43</v>
      </c>
      <c r="I311" s="7">
        <f>I312</f>
        <v>81917.43</v>
      </c>
    </row>
    <row r="312" spans="2:9" ht="24">
      <c r="B312" s="15" t="s">
        <v>116</v>
      </c>
      <c r="C312" s="5" t="s">
        <v>60</v>
      </c>
      <c r="D312" s="6" t="s">
        <v>52</v>
      </c>
      <c r="E312" s="6" t="s">
        <v>683</v>
      </c>
      <c r="F312" s="5" t="s">
        <v>215</v>
      </c>
      <c r="G312" s="7">
        <v>0</v>
      </c>
      <c r="H312" s="7">
        <f>I312-G312</f>
        <v>81917.43</v>
      </c>
      <c r="I312" s="7">
        <v>81917.43</v>
      </c>
    </row>
    <row r="313" spans="2:9" ht="38.25" hidden="1">
      <c r="B313" s="22" t="s">
        <v>567</v>
      </c>
      <c r="C313" s="5" t="s">
        <v>60</v>
      </c>
      <c r="D313" s="6" t="s">
        <v>52</v>
      </c>
      <c r="E313" s="6" t="s">
        <v>568</v>
      </c>
      <c r="F313" s="5"/>
      <c r="G313" s="7">
        <f>G314</f>
        <v>0</v>
      </c>
      <c r="H313" s="7">
        <f>H314</f>
        <v>0</v>
      </c>
      <c r="I313" s="7">
        <f>I314</f>
        <v>0</v>
      </c>
    </row>
    <row r="314" spans="2:9" ht="25.5" hidden="1">
      <c r="B314" s="23" t="s">
        <v>122</v>
      </c>
      <c r="C314" s="5" t="s">
        <v>60</v>
      </c>
      <c r="D314" s="6" t="s">
        <v>52</v>
      </c>
      <c r="E314" s="6" t="s">
        <v>568</v>
      </c>
      <c r="F314" s="5" t="s">
        <v>231</v>
      </c>
      <c r="G314" s="7">
        <v>0</v>
      </c>
      <c r="H314" s="7"/>
      <c r="I314" s="7">
        <f>G314+H314</f>
        <v>0</v>
      </c>
    </row>
    <row r="315" spans="2:9" ht="51" hidden="1">
      <c r="B315" s="22" t="s">
        <v>534</v>
      </c>
      <c r="C315" s="5" t="s">
        <v>60</v>
      </c>
      <c r="D315" s="6" t="s">
        <v>52</v>
      </c>
      <c r="E315" s="6" t="s">
        <v>130</v>
      </c>
      <c r="F315" s="5"/>
      <c r="G315" s="7">
        <f aca="true" t="shared" si="25" ref="G315:I316">G316</f>
        <v>0</v>
      </c>
      <c r="H315" s="7">
        <f t="shared" si="25"/>
        <v>0</v>
      </c>
      <c r="I315" s="7">
        <f t="shared" si="25"/>
        <v>0</v>
      </c>
    </row>
    <row r="316" spans="2:9" ht="36" hidden="1">
      <c r="B316" s="15" t="s">
        <v>594</v>
      </c>
      <c r="C316" s="5" t="s">
        <v>60</v>
      </c>
      <c r="D316" s="6" t="s">
        <v>52</v>
      </c>
      <c r="E316" s="6" t="s">
        <v>569</v>
      </c>
      <c r="F316" s="5"/>
      <c r="G316" s="7">
        <f t="shared" si="25"/>
        <v>0</v>
      </c>
      <c r="H316" s="7">
        <f t="shared" si="25"/>
        <v>0</v>
      </c>
      <c r="I316" s="7">
        <f t="shared" si="25"/>
        <v>0</v>
      </c>
    </row>
    <row r="317" spans="2:9" ht="24" hidden="1">
      <c r="B317" s="15" t="s">
        <v>122</v>
      </c>
      <c r="C317" s="5" t="s">
        <v>60</v>
      </c>
      <c r="D317" s="6" t="s">
        <v>52</v>
      </c>
      <c r="E317" s="6" t="s">
        <v>569</v>
      </c>
      <c r="F317" s="5" t="s">
        <v>231</v>
      </c>
      <c r="G317" s="7">
        <v>0</v>
      </c>
      <c r="H317" s="7">
        <f>I317-G317</f>
        <v>0</v>
      </c>
      <c r="I317" s="7"/>
    </row>
    <row r="318" spans="2:9" ht="24">
      <c r="B318" s="15" t="s">
        <v>485</v>
      </c>
      <c r="C318" s="5" t="s">
        <v>60</v>
      </c>
      <c r="D318" s="6" t="s">
        <v>52</v>
      </c>
      <c r="E318" s="6" t="s">
        <v>433</v>
      </c>
      <c r="F318" s="5"/>
      <c r="G318" s="7">
        <f>G319</f>
        <v>914387.76</v>
      </c>
      <c r="H318" s="7">
        <f aca="true" t="shared" si="26" ref="H318:I320">H319</f>
        <v>366836.73</v>
      </c>
      <c r="I318" s="7">
        <f t="shared" si="26"/>
        <v>1281224.49</v>
      </c>
    </row>
    <row r="319" spans="2:9" ht="24">
      <c r="B319" s="15" t="s">
        <v>486</v>
      </c>
      <c r="C319" s="5" t="s">
        <v>60</v>
      </c>
      <c r="D319" s="6" t="s">
        <v>52</v>
      </c>
      <c r="E319" s="6" t="s">
        <v>99</v>
      </c>
      <c r="F319" s="5"/>
      <c r="G319" s="7">
        <f>G320</f>
        <v>914387.76</v>
      </c>
      <c r="H319" s="7">
        <f t="shared" si="26"/>
        <v>366836.73</v>
      </c>
      <c r="I319" s="7">
        <f t="shared" si="26"/>
        <v>1281224.49</v>
      </c>
    </row>
    <row r="320" spans="2:9" ht="72">
      <c r="B320" s="16" t="s">
        <v>507</v>
      </c>
      <c r="C320" s="5" t="s">
        <v>60</v>
      </c>
      <c r="D320" s="6" t="s">
        <v>52</v>
      </c>
      <c r="E320" s="6" t="s">
        <v>432</v>
      </c>
      <c r="F320" s="5"/>
      <c r="G320" s="7">
        <f>G321</f>
        <v>914387.76</v>
      </c>
      <c r="H320" s="7">
        <f>H321</f>
        <v>366836.73</v>
      </c>
      <c r="I320" s="7">
        <f t="shared" si="26"/>
        <v>1281224.49</v>
      </c>
    </row>
    <row r="321" spans="2:9" ht="12.75">
      <c r="B321" s="15" t="s">
        <v>119</v>
      </c>
      <c r="C321" s="5" t="s">
        <v>60</v>
      </c>
      <c r="D321" s="6" t="s">
        <v>52</v>
      </c>
      <c r="E321" s="6" t="s">
        <v>432</v>
      </c>
      <c r="F321" s="5" t="s">
        <v>212</v>
      </c>
      <c r="G321" s="7">
        <v>914387.76</v>
      </c>
      <c r="H321" s="7">
        <f>I321-G321</f>
        <v>366836.73</v>
      </c>
      <c r="I321" s="7">
        <v>1281224.49</v>
      </c>
    </row>
    <row r="322" spans="2:9" ht="25.5" hidden="1">
      <c r="B322" s="22" t="s">
        <v>184</v>
      </c>
      <c r="C322" s="5" t="s">
        <v>60</v>
      </c>
      <c r="D322" s="6" t="s">
        <v>52</v>
      </c>
      <c r="E322" s="6" t="s">
        <v>102</v>
      </c>
      <c r="F322" s="5"/>
      <c r="G322" s="7">
        <f aca="true" t="shared" si="27" ref="G322:I323">G323</f>
        <v>0</v>
      </c>
      <c r="H322" s="7">
        <f t="shared" si="27"/>
        <v>0</v>
      </c>
      <c r="I322" s="7">
        <f t="shared" si="27"/>
        <v>0</v>
      </c>
    </row>
    <row r="323" spans="2:9" ht="38.25" hidden="1">
      <c r="B323" s="22" t="s">
        <v>185</v>
      </c>
      <c r="C323" s="5" t="s">
        <v>60</v>
      </c>
      <c r="D323" s="6" t="s">
        <v>52</v>
      </c>
      <c r="E323" s="6" t="s">
        <v>81</v>
      </c>
      <c r="F323" s="5"/>
      <c r="G323" s="7">
        <f t="shared" si="27"/>
        <v>0</v>
      </c>
      <c r="H323" s="7">
        <f t="shared" si="27"/>
        <v>0</v>
      </c>
      <c r="I323" s="7">
        <f t="shared" si="27"/>
        <v>0</v>
      </c>
    </row>
    <row r="324" spans="2:9" ht="12.75" hidden="1">
      <c r="B324" s="22" t="s">
        <v>119</v>
      </c>
      <c r="C324" s="5" t="s">
        <v>60</v>
      </c>
      <c r="D324" s="6" t="s">
        <v>52</v>
      </c>
      <c r="E324" s="6" t="s">
        <v>81</v>
      </c>
      <c r="F324" s="5">
        <v>800</v>
      </c>
      <c r="G324" s="7">
        <v>0</v>
      </c>
      <c r="H324" s="7">
        <v>0</v>
      </c>
      <c r="I324" s="7">
        <v>0</v>
      </c>
    </row>
    <row r="325" spans="2:9" ht="25.5" hidden="1">
      <c r="B325" s="22" t="s">
        <v>196</v>
      </c>
      <c r="C325" s="5" t="s">
        <v>60</v>
      </c>
      <c r="D325" s="6" t="s">
        <v>52</v>
      </c>
      <c r="E325" s="6" t="s">
        <v>197</v>
      </c>
      <c r="F325" s="5"/>
      <c r="G325" s="7">
        <f aca="true" t="shared" si="28" ref="G325:I326">G326</f>
        <v>0</v>
      </c>
      <c r="H325" s="7">
        <f t="shared" si="28"/>
        <v>0</v>
      </c>
      <c r="I325" s="7">
        <f t="shared" si="28"/>
        <v>0</v>
      </c>
    </row>
    <row r="326" spans="2:9" ht="25.5" hidden="1">
      <c r="B326" s="22" t="s">
        <v>191</v>
      </c>
      <c r="C326" s="5" t="s">
        <v>60</v>
      </c>
      <c r="D326" s="6" t="s">
        <v>52</v>
      </c>
      <c r="E326" s="6" t="s">
        <v>82</v>
      </c>
      <c r="F326" s="5"/>
      <c r="G326" s="7">
        <f t="shared" si="28"/>
        <v>0</v>
      </c>
      <c r="H326" s="7">
        <f t="shared" si="28"/>
        <v>0</v>
      </c>
      <c r="I326" s="7">
        <f t="shared" si="28"/>
        <v>0</v>
      </c>
    </row>
    <row r="327" spans="2:9" ht="25.5" hidden="1">
      <c r="B327" s="22" t="s">
        <v>122</v>
      </c>
      <c r="C327" s="5" t="s">
        <v>60</v>
      </c>
      <c r="D327" s="6" t="s">
        <v>52</v>
      </c>
      <c r="E327" s="6" t="s">
        <v>82</v>
      </c>
      <c r="F327" s="5">
        <v>400</v>
      </c>
      <c r="G327" s="7">
        <v>0</v>
      </c>
      <c r="H327" s="7">
        <v>0</v>
      </c>
      <c r="I327" s="7">
        <v>0</v>
      </c>
    </row>
    <row r="328" spans="2:9" ht="24">
      <c r="B328" s="15" t="s">
        <v>684</v>
      </c>
      <c r="C328" s="5" t="s">
        <v>60</v>
      </c>
      <c r="D328" s="5" t="s">
        <v>53</v>
      </c>
      <c r="E328" s="5"/>
      <c r="F328" s="5"/>
      <c r="G328" s="7">
        <f>G329+G334</f>
        <v>0</v>
      </c>
      <c r="H328" s="7">
        <f>H329+H334</f>
        <v>1939700</v>
      </c>
      <c r="I328" s="7">
        <f>I329+I334</f>
        <v>1939700</v>
      </c>
    </row>
    <row r="329" spans="2:9" ht="24">
      <c r="B329" s="15" t="s">
        <v>532</v>
      </c>
      <c r="C329" s="5" t="s">
        <v>60</v>
      </c>
      <c r="D329" s="5" t="s">
        <v>53</v>
      </c>
      <c r="E329" s="5" t="s">
        <v>291</v>
      </c>
      <c r="F329" s="5"/>
      <c r="G329" s="7">
        <f>G330</f>
        <v>0</v>
      </c>
      <c r="H329" s="7">
        <f aca="true" t="shared" si="29" ref="H329:I332">H330</f>
        <v>280000</v>
      </c>
      <c r="I329" s="7">
        <f t="shared" si="29"/>
        <v>280000</v>
      </c>
    </row>
    <row r="330" spans="2:9" ht="12.75">
      <c r="B330" s="15" t="s">
        <v>364</v>
      </c>
      <c r="C330" s="5" t="s">
        <v>60</v>
      </c>
      <c r="D330" s="5" t="s">
        <v>53</v>
      </c>
      <c r="E330" s="5" t="s">
        <v>283</v>
      </c>
      <c r="F330" s="5"/>
      <c r="G330" s="7">
        <f>G331</f>
        <v>0</v>
      </c>
      <c r="H330" s="7">
        <f t="shared" si="29"/>
        <v>280000</v>
      </c>
      <c r="I330" s="7">
        <f t="shared" si="29"/>
        <v>280000</v>
      </c>
    </row>
    <row r="331" spans="2:9" ht="24">
      <c r="B331" s="15" t="s">
        <v>365</v>
      </c>
      <c r="C331" s="5" t="s">
        <v>60</v>
      </c>
      <c r="D331" s="5" t="s">
        <v>53</v>
      </c>
      <c r="E331" s="5" t="s">
        <v>113</v>
      </c>
      <c r="F331" s="5"/>
      <c r="G331" s="7">
        <f>G332</f>
        <v>0</v>
      </c>
      <c r="H331" s="7">
        <f t="shared" si="29"/>
        <v>280000</v>
      </c>
      <c r="I331" s="7">
        <f t="shared" si="29"/>
        <v>280000</v>
      </c>
    </row>
    <row r="332" spans="2:9" ht="12.75">
      <c r="B332" s="15" t="s">
        <v>685</v>
      </c>
      <c r="C332" s="5" t="s">
        <v>60</v>
      </c>
      <c r="D332" s="5" t="s">
        <v>53</v>
      </c>
      <c r="E332" s="5" t="s">
        <v>686</v>
      </c>
      <c r="F332" s="5"/>
      <c r="G332" s="7">
        <f>G333</f>
        <v>0</v>
      </c>
      <c r="H332" s="7">
        <f t="shared" si="29"/>
        <v>280000</v>
      </c>
      <c r="I332" s="7">
        <f t="shared" si="29"/>
        <v>280000</v>
      </c>
    </row>
    <row r="333" spans="2:9" ht="12.75">
      <c r="B333" s="15" t="s">
        <v>119</v>
      </c>
      <c r="C333" s="5" t="s">
        <v>60</v>
      </c>
      <c r="D333" s="5" t="s">
        <v>53</v>
      </c>
      <c r="E333" s="5" t="s">
        <v>686</v>
      </c>
      <c r="F333" s="5" t="s">
        <v>212</v>
      </c>
      <c r="G333" s="7">
        <v>0</v>
      </c>
      <c r="H333" s="7">
        <f>I333-G333</f>
        <v>280000</v>
      </c>
      <c r="I333" s="7">
        <v>280000</v>
      </c>
    </row>
    <row r="334" spans="1:9" ht="36">
      <c r="A334" s="8"/>
      <c r="B334" s="15" t="s">
        <v>475</v>
      </c>
      <c r="C334" s="5" t="s">
        <v>60</v>
      </c>
      <c r="D334" s="6" t="s">
        <v>53</v>
      </c>
      <c r="E334" s="6" t="s">
        <v>334</v>
      </c>
      <c r="F334" s="5"/>
      <c r="G334" s="7">
        <f>G335</f>
        <v>0</v>
      </c>
      <c r="H334" s="7">
        <f aca="true" t="shared" si="30" ref="H334:I337">H335</f>
        <v>1659700</v>
      </c>
      <c r="I334" s="7">
        <f t="shared" si="30"/>
        <v>1659700</v>
      </c>
    </row>
    <row r="335" spans="1:9" ht="24">
      <c r="A335" s="8"/>
      <c r="B335" s="15" t="s">
        <v>408</v>
      </c>
      <c r="C335" s="5" t="s">
        <v>60</v>
      </c>
      <c r="D335" s="6" t="s">
        <v>53</v>
      </c>
      <c r="E335" s="6" t="s">
        <v>337</v>
      </c>
      <c r="F335" s="5"/>
      <c r="G335" s="7">
        <f>G336</f>
        <v>0</v>
      </c>
      <c r="H335" s="7">
        <f t="shared" si="30"/>
        <v>1659700</v>
      </c>
      <c r="I335" s="7">
        <f t="shared" si="30"/>
        <v>1659700</v>
      </c>
    </row>
    <row r="336" spans="1:9" ht="36">
      <c r="A336" s="8"/>
      <c r="B336" s="15" t="s">
        <v>409</v>
      </c>
      <c r="C336" s="5" t="s">
        <v>60</v>
      </c>
      <c r="D336" s="6" t="s">
        <v>53</v>
      </c>
      <c r="E336" s="6" t="s">
        <v>338</v>
      </c>
      <c r="F336" s="5"/>
      <c r="G336" s="7">
        <f>G337</f>
        <v>0</v>
      </c>
      <c r="H336" s="7">
        <f t="shared" si="30"/>
        <v>1659700</v>
      </c>
      <c r="I336" s="7">
        <f t="shared" si="30"/>
        <v>1659700</v>
      </c>
    </row>
    <row r="337" spans="1:9" ht="38.25">
      <c r="A337" s="8"/>
      <c r="B337" s="22" t="s">
        <v>749</v>
      </c>
      <c r="C337" s="5" t="s">
        <v>60</v>
      </c>
      <c r="D337" s="6" t="s">
        <v>53</v>
      </c>
      <c r="E337" s="6" t="s">
        <v>750</v>
      </c>
      <c r="F337" s="5"/>
      <c r="G337" s="7">
        <f>G338</f>
        <v>0</v>
      </c>
      <c r="H337" s="7">
        <f t="shared" si="30"/>
        <v>1659700</v>
      </c>
      <c r="I337" s="7">
        <f t="shared" si="30"/>
        <v>1659700</v>
      </c>
    </row>
    <row r="338" spans="1:9" ht="12.75">
      <c r="A338" s="8"/>
      <c r="B338" s="22" t="s">
        <v>118</v>
      </c>
      <c r="C338" s="5" t="s">
        <v>60</v>
      </c>
      <c r="D338" s="6" t="s">
        <v>53</v>
      </c>
      <c r="E338" s="6" t="s">
        <v>750</v>
      </c>
      <c r="F338" s="5" t="s">
        <v>19</v>
      </c>
      <c r="G338" s="7">
        <v>0</v>
      </c>
      <c r="H338" s="7">
        <f>I338-G338</f>
        <v>1659700</v>
      </c>
      <c r="I338" s="7">
        <v>1659700</v>
      </c>
    </row>
    <row r="339" spans="2:9" ht="12.75">
      <c r="B339" s="15" t="s">
        <v>200</v>
      </c>
      <c r="C339" s="5" t="s">
        <v>62</v>
      </c>
      <c r="D339" s="6"/>
      <c r="E339" s="6"/>
      <c r="F339" s="5"/>
      <c r="G339" s="7">
        <f>G340+G380+G513+G442+G496</f>
        <v>532379250.21000004</v>
      </c>
      <c r="H339" s="7">
        <f>H340+H380+H513+H442+H496</f>
        <v>31848021.329999983</v>
      </c>
      <c r="I339" s="7">
        <f>I340+I380+I513+I442+I496</f>
        <v>564227271.54</v>
      </c>
    </row>
    <row r="340" spans="2:9" ht="12.75">
      <c r="B340" s="15" t="s">
        <v>10</v>
      </c>
      <c r="C340" s="5" t="s">
        <v>62</v>
      </c>
      <c r="D340" s="6" t="s">
        <v>51</v>
      </c>
      <c r="E340" s="6"/>
      <c r="F340" s="5"/>
      <c r="G340" s="7">
        <f>G341+G370</f>
        <v>218233823</v>
      </c>
      <c r="H340" s="7">
        <f>H341+H370</f>
        <v>-94951983</v>
      </c>
      <c r="I340" s="7">
        <f>I341+I370</f>
        <v>123281840</v>
      </c>
    </row>
    <row r="341" spans="2:9" ht="24">
      <c r="B341" s="15" t="s">
        <v>370</v>
      </c>
      <c r="C341" s="5" t="s">
        <v>62</v>
      </c>
      <c r="D341" s="6" t="s">
        <v>51</v>
      </c>
      <c r="E341" s="6" t="s">
        <v>290</v>
      </c>
      <c r="F341" s="5"/>
      <c r="G341" s="7">
        <f>G342</f>
        <v>218233823</v>
      </c>
      <c r="H341" s="7">
        <f>H342</f>
        <v>-95738633</v>
      </c>
      <c r="I341" s="7">
        <f>I342</f>
        <v>122495190</v>
      </c>
    </row>
    <row r="342" spans="2:9" ht="12.75">
      <c r="B342" s="15" t="s">
        <v>390</v>
      </c>
      <c r="C342" s="5" t="s">
        <v>62</v>
      </c>
      <c r="D342" s="6" t="s">
        <v>51</v>
      </c>
      <c r="E342" s="6" t="s">
        <v>311</v>
      </c>
      <c r="F342" s="5"/>
      <c r="G342" s="7">
        <f>G343+G354+G356+G358+G363+G360</f>
        <v>218233823</v>
      </c>
      <c r="H342" s="7">
        <f>H343+H354+H356+H358+H363+H360</f>
        <v>-95738633</v>
      </c>
      <c r="I342" s="7">
        <f>I343+I354+I356+I358+I363+I360</f>
        <v>122495190</v>
      </c>
    </row>
    <row r="343" spans="2:9" ht="24">
      <c r="B343" s="15" t="s">
        <v>391</v>
      </c>
      <c r="C343" s="5" t="s">
        <v>62</v>
      </c>
      <c r="D343" s="6" t="s">
        <v>51</v>
      </c>
      <c r="E343" s="6" t="s">
        <v>312</v>
      </c>
      <c r="F343" s="5"/>
      <c r="G343" s="7">
        <f>G344+G346+G348+G350+G352</f>
        <v>99575123</v>
      </c>
      <c r="H343" s="7">
        <f>H344+H346+H348+H350+H352</f>
        <v>22521514</v>
      </c>
      <c r="I343" s="7">
        <f>I344+I346+I348+I350+I352</f>
        <v>122096637</v>
      </c>
    </row>
    <row r="344" spans="2:9" ht="12.75">
      <c r="B344" s="15" t="s">
        <v>392</v>
      </c>
      <c r="C344" s="5" t="s">
        <v>62</v>
      </c>
      <c r="D344" s="6" t="s">
        <v>51</v>
      </c>
      <c r="E344" s="6" t="s">
        <v>313</v>
      </c>
      <c r="F344" s="5"/>
      <c r="G344" s="7">
        <f>G345</f>
        <v>40727027</v>
      </c>
      <c r="H344" s="7">
        <f>H345</f>
        <v>-3772143</v>
      </c>
      <c r="I344" s="7">
        <f>I345</f>
        <v>36954884</v>
      </c>
    </row>
    <row r="345" spans="2:9" ht="24">
      <c r="B345" s="15" t="s">
        <v>117</v>
      </c>
      <c r="C345" s="5" t="s">
        <v>62</v>
      </c>
      <c r="D345" s="6" t="s">
        <v>51</v>
      </c>
      <c r="E345" s="6" t="s">
        <v>313</v>
      </c>
      <c r="F345" s="5" t="s">
        <v>216</v>
      </c>
      <c r="G345" s="7">
        <v>40727027</v>
      </c>
      <c r="H345" s="7">
        <f>I345-G345</f>
        <v>-3772143</v>
      </c>
      <c r="I345" s="7">
        <f>35668307+1286577</f>
        <v>36954884</v>
      </c>
    </row>
    <row r="346" spans="2:9" ht="72">
      <c r="B346" s="15" t="s">
        <v>393</v>
      </c>
      <c r="C346" s="5" t="s">
        <v>62</v>
      </c>
      <c r="D346" s="6" t="s">
        <v>51</v>
      </c>
      <c r="E346" s="6" t="s">
        <v>314</v>
      </c>
      <c r="F346" s="5"/>
      <c r="G346" s="7">
        <f>G347</f>
        <v>58748096</v>
      </c>
      <c r="H346" s="7">
        <f>H347</f>
        <v>26293657</v>
      </c>
      <c r="I346" s="7">
        <f>I347</f>
        <v>85041753</v>
      </c>
    </row>
    <row r="347" spans="2:9" ht="24">
      <c r="B347" s="15" t="s">
        <v>117</v>
      </c>
      <c r="C347" s="5" t="s">
        <v>62</v>
      </c>
      <c r="D347" s="6" t="s">
        <v>51</v>
      </c>
      <c r="E347" s="6" t="s">
        <v>314</v>
      </c>
      <c r="F347" s="5" t="s">
        <v>216</v>
      </c>
      <c r="G347" s="7">
        <v>58748096</v>
      </c>
      <c r="H347" s="7">
        <f>I347-G347</f>
        <v>26293657</v>
      </c>
      <c r="I347" s="7">
        <v>85041753</v>
      </c>
    </row>
    <row r="348" spans="2:9" ht="84" hidden="1">
      <c r="B348" s="15" t="s">
        <v>264</v>
      </c>
      <c r="C348" s="5" t="s">
        <v>62</v>
      </c>
      <c r="D348" s="6" t="s">
        <v>51</v>
      </c>
      <c r="E348" s="6" t="s">
        <v>315</v>
      </c>
      <c r="F348" s="5"/>
      <c r="G348" s="7">
        <f>G349</f>
        <v>0</v>
      </c>
      <c r="H348" s="7">
        <f>H349</f>
        <v>0</v>
      </c>
      <c r="I348" s="7">
        <f>I349</f>
        <v>0</v>
      </c>
    </row>
    <row r="349" spans="2:9" ht="24" hidden="1">
      <c r="B349" s="15" t="s">
        <v>117</v>
      </c>
      <c r="C349" s="5" t="s">
        <v>62</v>
      </c>
      <c r="D349" s="6" t="s">
        <v>51</v>
      </c>
      <c r="E349" s="6" t="s">
        <v>315</v>
      </c>
      <c r="F349" s="5" t="s">
        <v>216</v>
      </c>
      <c r="G349" s="7">
        <v>0</v>
      </c>
      <c r="H349" s="7">
        <v>0</v>
      </c>
      <c r="I349" s="7">
        <v>0</v>
      </c>
    </row>
    <row r="350" spans="2:9" ht="24">
      <c r="B350" s="15" t="s">
        <v>265</v>
      </c>
      <c r="C350" s="5" t="s">
        <v>62</v>
      </c>
      <c r="D350" s="6" t="s">
        <v>51</v>
      </c>
      <c r="E350" s="6" t="s">
        <v>316</v>
      </c>
      <c r="F350" s="5"/>
      <c r="G350" s="7">
        <f>G351</f>
        <v>100000</v>
      </c>
      <c r="H350" s="7">
        <f>H351</f>
        <v>0</v>
      </c>
      <c r="I350" s="7">
        <f>I351</f>
        <v>100000</v>
      </c>
    </row>
    <row r="351" spans="2:9" ht="24">
      <c r="B351" s="15" t="s">
        <v>117</v>
      </c>
      <c r="C351" s="5" t="s">
        <v>62</v>
      </c>
      <c r="D351" s="6" t="s">
        <v>51</v>
      </c>
      <c r="E351" s="6" t="s">
        <v>316</v>
      </c>
      <c r="F351" s="5" t="s">
        <v>216</v>
      </c>
      <c r="G351" s="7">
        <v>100000</v>
      </c>
      <c r="H351" s="7">
        <f>I351-G351</f>
        <v>0</v>
      </c>
      <c r="I351" s="7">
        <v>100000</v>
      </c>
    </row>
    <row r="352" spans="2:9" ht="24" hidden="1">
      <c r="B352" s="15" t="s">
        <v>500</v>
      </c>
      <c r="C352" s="5" t="s">
        <v>62</v>
      </c>
      <c r="D352" s="6" t="s">
        <v>51</v>
      </c>
      <c r="E352" s="6" t="s">
        <v>446</v>
      </c>
      <c r="F352" s="5"/>
      <c r="G352" s="7">
        <f>G353</f>
        <v>0</v>
      </c>
      <c r="H352" s="7">
        <f>H353</f>
        <v>0</v>
      </c>
      <c r="I352" s="7">
        <f>I353</f>
        <v>0</v>
      </c>
    </row>
    <row r="353" spans="2:9" ht="24" hidden="1">
      <c r="B353" s="15" t="s">
        <v>117</v>
      </c>
      <c r="C353" s="5" t="s">
        <v>62</v>
      </c>
      <c r="D353" s="6" t="s">
        <v>51</v>
      </c>
      <c r="E353" s="6" t="s">
        <v>446</v>
      </c>
      <c r="F353" s="5" t="s">
        <v>216</v>
      </c>
      <c r="G353" s="7">
        <v>0</v>
      </c>
      <c r="H353" s="7">
        <v>0</v>
      </c>
      <c r="I353" s="7">
        <v>0</v>
      </c>
    </row>
    <row r="354" spans="1:9" ht="24" hidden="1">
      <c r="A354" s="9"/>
      <c r="B354" s="15" t="s">
        <v>533</v>
      </c>
      <c r="C354" s="5" t="s">
        <v>62</v>
      </c>
      <c r="D354" s="6" t="s">
        <v>51</v>
      </c>
      <c r="E354" s="6" t="s">
        <v>537</v>
      </c>
      <c r="F354" s="5"/>
      <c r="G354" s="7">
        <f>G355</f>
        <v>0</v>
      </c>
      <c r="H354" s="7">
        <f>H355</f>
        <v>0</v>
      </c>
      <c r="I354" s="7">
        <f>I355</f>
        <v>0</v>
      </c>
    </row>
    <row r="355" spans="2:9" ht="24" hidden="1">
      <c r="B355" s="15" t="s">
        <v>122</v>
      </c>
      <c r="C355" s="5" t="s">
        <v>62</v>
      </c>
      <c r="D355" s="6" t="s">
        <v>51</v>
      </c>
      <c r="E355" s="6" t="s">
        <v>537</v>
      </c>
      <c r="F355" s="5" t="s">
        <v>231</v>
      </c>
      <c r="G355" s="7">
        <v>0</v>
      </c>
      <c r="H355" s="7">
        <v>0</v>
      </c>
      <c r="I355" s="7">
        <v>0</v>
      </c>
    </row>
    <row r="356" spans="2:9" ht="72" hidden="1">
      <c r="B356" s="15" t="s">
        <v>503</v>
      </c>
      <c r="C356" s="5" t="s">
        <v>62</v>
      </c>
      <c r="D356" s="6" t="s">
        <v>51</v>
      </c>
      <c r="E356" s="6" t="s">
        <v>447</v>
      </c>
      <c r="F356" s="5"/>
      <c r="G356" s="7">
        <f>G357</f>
        <v>0</v>
      </c>
      <c r="H356" s="7">
        <f>H357</f>
        <v>0</v>
      </c>
      <c r="I356" s="7">
        <f>I357</f>
        <v>0</v>
      </c>
    </row>
    <row r="357" spans="2:9" ht="24" hidden="1">
      <c r="B357" s="15" t="s">
        <v>122</v>
      </c>
      <c r="C357" s="5" t="s">
        <v>62</v>
      </c>
      <c r="D357" s="6" t="s">
        <v>51</v>
      </c>
      <c r="E357" s="6" t="s">
        <v>447</v>
      </c>
      <c r="F357" s="5" t="s">
        <v>231</v>
      </c>
      <c r="G357" s="7"/>
      <c r="H357" s="7"/>
      <c r="I357" s="7"/>
    </row>
    <row r="358" spans="2:9" ht="24" hidden="1">
      <c r="B358" s="15" t="s">
        <v>482</v>
      </c>
      <c r="C358" s="5" t="s">
        <v>62</v>
      </c>
      <c r="D358" s="6" t="s">
        <v>51</v>
      </c>
      <c r="E358" s="6" t="s">
        <v>448</v>
      </c>
      <c r="F358" s="5"/>
      <c r="G358" s="7">
        <f>G359</f>
        <v>0</v>
      </c>
      <c r="H358" s="7">
        <f>H359</f>
        <v>0</v>
      </c>
      <c r="I358" s="7">
        <f>I359</f>
        <v>0</v>
      </c>
    </row>
    <row r="359" spans="2:9" ht="24" hidden="1">
      <c r="B359" s="15" t="s">
        <v>117</v>
      </c>
      <c r="C359" s="5" t="s">
        <v>62</v>
      </c>
      <c r="D359" s="6" t="s">
        <v>51</v>
      </c>
      <c r="E359" s="6" t="s">
        <v>448</v>
      </c>
      <c r="F359" s="5" t="s">
        <v>216</v>
      </c>
      <c r="G359" s="7"/>
      <c r="H359" s="7"/>
      <c r="I359" s="7"/>
    </row>
    <row r="360" spans="2:9" ht="24">
      <c r="B360" s="15" t="s">
        <v>712</v>
      </c>
      <c r="C360" s="5" t="s">
        <v>62</v>
      </c>
      <c r="D360" s="6" t="s">
        <v>51</v>
      </c>
      <c r="E360" s="6" t="s">
        <v>713</v>
      </c>
      <c r="F360" s="5"/>
      <c r="G360" s="7">
        <f aca="true" t="shared" si="31" ref="G360:I361">G361</f>
        <v>0</v>
      </c>
      <c r="H360" s="7">
        <f t="shared" si="31"/>
        <v>398553</v>
      </c>
      <c r="I360" s="7">
        <f t="shared" si="31"/>
        <v>398553</v>
      </c>
    </row>
    <row r="361" spans="2:9" ht="12.75">
      <c r="B361" s="15" t="s">
        <v>714</v>
      </c>
      <c r="C361" s="5" t="s">
        <v>62</v>
      </c>
      <c r="D361" s="6" t="s">
        <v>51</v>
      </c>
      <c r="E361" s="6" t="s">
        <v>715</v>
      </c>
      <c r="F361" s="5"/>
      <c r="G361" s="7">
        <f t="shared" si="31"/>
        <v>0</v>
      </c>
      <c r="H361" s="7">
        <f t="shared" si="31"/>
        <v>398553</v>
      </c>
      <c r="I361" s="7">
        <f t="shared" si="31"/>
        <v>398553</v>
      </c>
    </row>
    <row r="362" spans="2:9" ht="24">
      <c r="B362" s="15" t="s">
        <v>117</v>
      </c>
      <c r="C362" s="5" t="s">
        <v>62</v>
      </c>
      <c r="D362" s="6" t="s">
        <v>51</v>
      </c>
      <c r="E362" s="6" t="s">
        <v>715</v>
      </c>
      <c r="F362" s="5" t="s">
        <v>216</v>
      </c>
      <c r="G362" s="7">
        <v>0</v>
      </c>
      <c r="H362" s="7">
        <f>I362-G362</f>
        <v>398553</v>
      </c>
      <c r="I362" s="7">
        <v>398553</v>
      </c>
    </row>
    <row r="363" spans="2:9" ht="36">
      <c r="B363" s="15" t="s">
        <v>481</v>
      </c>
      <c r="C363" s="5" t="s">
        <v>62</v>
      </c>
      <c r="D363" s="6" t="s">
        <v>51</v>
      </c>
      <c r="E363" s="6" t="s">
        <v>449</v>
      </c>
      <c r="F363" s="5"/>
      <c r="G363" s="7">
        <f>G364+G368</f>
        <v>118658700</v>
      </c>
      <c r="H363" s="7">
        <f>H364+H368</f>
        <v>-118658700</v>
      </c>
      <c r="I363" s="7">
        <f>I364+I368</f>
        <v>0</v>
      </c>
    </row>
    <row r="364" spans="2:9" ht="12.75" hidden="1">
      <c r="B364" s="15" t="s">
        <v>559</v>
      </c>
      <c r="C364" s="5" t="s">
        <v>62</v>
      </c>
      <c r="D364" s="6" t="s">
        <v>51</v>
      </c>
      <c r="E364" s="6" t="s">
        <v>558</v>
      </c>
      <c r="F364" s="5"/>
      <c r="G364" s="7">
        <f>G365+G366</f>
        <v>0</v>
      </c>
      <c r="H364" s="7">
        <f>H365+H366</f>
        <v>0</v>
      </c>
      <c r="I364" s="7">
        <f>I365+I366</f>
        <v>0</v>
      </c>
    </row>
    <row r="365" spans="2:9" ht="24" hidden="1">
      <c r="B365" s="15" t="s">
        <v>122</v>
      </c>
      <c r="C365" s="5" t="s">
        <v>62</v>
      </c>
      <c r="D365" s="6" t="s">
        <v>51</v>
      </c>
      <c r="E365" s="6" t="s">
        <v>558</v>
      </c>
      <c r="F365" s="5" t="s">
        <v>231</v>
      </c>
      <c r="G365" s="7">
        <v>0</v>
      </c>
      <c r="H365" s="7"/>
      <c r="I365" s="7">
        <f>G365+H365</f>
        <v>0</v>
      </c>
    </row>
    <row r="366" spans="2:9" ht="24" hidden="1">
      <c r="B366" s="15" t="s">
        <v>595</v>
      </c>
      <c r="C366" s="5" t="s">
        <v>62</v>
      </c>
      <c r="D366" s="6" t="s">
        <v>51</v>
      </c>
      <c r="E366" s="6" t="s">
        <v>596</v>
      </c>
      <c r="F366" s="5"/>
      <c r="G366" s="7">
        <f>G367</f>
        <v>0</v>
      </c>
      <c r="H366" s="7">
        <f>H367</f>
        <v>0</v>
      </c>
      <c r="I366" s="7">
        <f>I367</f>
        <v>0</v>
      </c>
    </row>
    <row r="367" spans="2:9" ht="24" hidden="1">
      <c r="B367" s="15" t="s">
        <v>122</v>
      </c>
      <c r="C367" s="5" t="s">
        <v>62</v>
      </c>
      <c r="D367" s="6" t="s">
        <v>51</v>
      </c>
      <c r="E367" s="6" t="s">
        <v>596</v>
      </c>
      <c r="F367" s="5" t="s">
        <v>231</v>
      </c>
      <c r="G367" s="7">
        <v>0</v>
      </c>
      <c r="H367" s="7">
        <v>0</v>
      </c>
      <c r="I367" s="7">
        <f>G367+H367</f>
        <v>0</v>
      </c>
    </row>
    <row r="368" spans="2:9" ht="36">
      <c r="B368" s="15" t="s">
        <v>628</v>
      </c>
      <c r="C368" s="5" t="s">
        <v>62</v>
      </c>
      <c r="D368" s="5" t="s">
        <v>51</v>
      </c>
      <c r="E368" s="5" t="s">
        <v>626</v>
      </c>
      <c r="F368" s="5"/>
      <c r="G368" s="7">
        <f>G369</f>
        <v>118658700</v>
      </c>
      <c r="H368" s="7">
        <f>H369</f>
        <v>-118658700</v>
      </c>
      <c r="I368" s="7">
        <f>I369</f>
        <v>0</v>
      </c>
    </row>
    <row r="369" spans="2:9" ht="24">
      <c r="B369" s="15" t="s">
        <v>122</v>
      </c>
      <c r="C369" s="5" t="s">
        <v>62</v>
      </c>
      <c r="D369" s="5" t="s">
        <v>51</v>
      </c>
      <c r="E369" s="5" t="s">
        <v>626</v>
      </c>
      <c r="F369" s="5" t="s">
        <v>231</v>
      </c>
      <c r="G369" s="7">
        <v>118658700</v>
      </c>
      <c r="H369" s="7">
        <f>I369-G369</f>
        <v>-118658700</v>
      </c>
      <c r="I369" s="7">
        <v>0</v>
      </c>
    </row>
    <row r="370" spans="2:9" ht="27.75">
      <c r="B370" s="15" t="s">
        <v>716</v>
      </c>
      <c r="C370" s="5" t="s">
        <v>62</v>
      </c>
      <c r="D370" s="6" t="s">
        <v>51</v>
      </c>
      <c r="E370" s="6" t="s">
        <v>717</v>
      </c>
      <c r="F370" s="5"/>
      <c r="G370" s="7">
        <f>G371</f>
        <v>0</v>
      </c>
      <c r="H370" s="7">
        <f>H371</f>
        <v>786650</v>
      </c>
      <c r="I370" s="7">
        <f>I371</f>
        <v>786650</v>
      </c>
    </row>
    <row r="371" spans="2:9" ht="12.75">
      <c r="B371" s="15" t="s">
        <v>718</v>
      </c>
      <c r="C371" s="5" t="s">
        <v>62</v>
      </c>
      <c r="D371" s="6" t="s">
        <v>51</v>
      </c>
      <c r="E371" s="6" t="s">
        <v>719</v>
      </c>
      <c r="F371" s="5"/>
      <c r="G371" s="7">
        <f>G372+G375</f>
        <v>0</v>
      </c>
      <c r="H371" s="7">
        <f>H372+H375</f>
        <v>786650</v>
      </c>
      <c r="I371" s="7">
        <f>I372+I375</f>
        <v>786650</v>
      </c>
    </row>
    <row r="372" spans="2:9" ht="12.75">
      <c r="B372" s="15" t="s">
        <v>720</v>
      </c>
      <c r="C372" s="5" t="s">
        <v>62</v>
      </c>
      <c r="D372" s="6" t="s">
        <v>51</v>
      </c>
      <c r="E372" s="6" t="s">
        <v>721</v>
      </c>
      <c r="F372" s="5"/>
      <c r="G372" s="7">
        <f aca="true" t="shared" si="32" ref="G372:I373">G373</f>
        <v>0</v>
      </c>
      <c r="H372" s="7">
        <f t="shared" si="32"/>
        <v>126000</v>
      </c>
      <c r="I372" s="7">
        <f t="shared" si="32"/>
        <v>126000</v>
      </c>
    </row>
    <row r="373" spans="2:9" ht="12.75">
      <c r="B373" s="15" t="s">
        <v>722</v>
      </c>
      <c r="C373" s="5" t="s">
        <v>62</v>
      </c>
      <c r="D373" s="6" t="s">
        <v>51</v>
      </c>
      <c r="E373" s="6" t="s">
        <v>723</v>
      </c>
      <c r="F373" s="5"/>
      <c r="G373" s="7">
        <f t="shared" si="32"/>
        <v>0</v>
      </c>
      <c r="H373" s="7">
        <f t="shared" si="32"/>
        <v>126000</v>
      </c>
      <c r="I373" s="7">
        <f t="shared" si="32"/>
        <v>126000</v>
      </c>
    </row>
    <row r="374" spans="2:9" ht="24">
      <c r="B374" s="15" t="s">
        <v>117</v>
      </c>
      <c r="C374" s="5" t="s">
        <v>62</v>
      </c>
      <c r="D374" s="6" t="s">
        <v>51</v>
      </c>
      <c r="E374" s="6" t="s">
        <v>723</v>
      </c>
      <c r="F374" s="5" t="s">
        <v>216</v>
      </c>
      <c r="G374" s="7">
        <v>0</v>
      </c>
      <c r="H374" s="7">
        <f>I374-G374</f>
        <v>126000</v>
      </c>
      <c r="I374" s="7">
        <v>126000</v>
      </c>
    </row>
    <row r="375" spans="2:9" ht="24">
      <c r="B375" s="15" t="s">
        <v>724</v>
      </c>
      <c r="C375" s="5" t="s">
        <v>62</v>
      </c>
      <c r="D375" s="6" t="s">
        <v>51</v>
      </c>
      <c r="E375" s="6" t="s">
        <v>725</v>
      </c>
      <c r="F375" s="5"/>
      <c r="G375" s="7">
        <f>G376+G378</f>
        <v>0</v>
      </c>
      <c r="H375" s="7">
        <f>H376+H378</f>
        <v>660650</v>
      </c>
      <c r="I375" s="7">
        <f>I376+I378</f>
        <v>660650</v>
      </c>
    </row>
    <row r="376" spans="2:9" ht="24">
      <c r="B376" s="15" t="s">
        <v>726</v>
      </c>
      <c r="C376" s="5" t="s">
        <v>62</v>
      </c>
      <c r="D376" s="6" t="s">
        <v>51</v>
      </c>
      <c r="E376" s="6" t="s">
        <v>727</v>
      </c>
      <c r="F376" s="5"/>
      <c r="G376" s="7">
        <f>G377</f>
        <v>0</v>
      </c>
      <c r="H376" s="7">
        <f>H377</f>
        <v>20000</v>
      </c>
      <c r="I376" s="7">
        <f>I377</f>
        <v>20000</v>
      </c>
    </row>
    <row r="377" spans="2:9" ht="24">
      <c r="B377" s="15" t="s">
        <v>117</v>
      </c>
      <c r="C377" s="5" t="s">
        <v>62</v>
      </c>
      <c r="D377" s="6" t="s">
        <v>51</v>
      </c>
      <c r="E377" s="6" t="s">
        <v>727</v>
      </c>
      <c r="F377" s="5" t="s">
        <v>216</v>
      </c>
      <c r="G377" s="7">
        <v>0</v>
      </c>
      <c r="H377" s="7">
        <f>I377-G377</f>
        <v>20000</v>
      </c>
      <c r="I377" s="7">
        <v>20000</v>
      </c>
    </row>
    <row r="378" spans="2:9" ht="12.75">
      <c r="B378" s="15" t="s">
        <v>728</v>
      </c>
      <c r="C378" s="5" t="s">
        <v>62</v>
      </c>
      <c r="D378" s="6" t="s">
        <v>51</v>
      </c>
      <c r="E378" s="6" t="s">
        <v>729</v>
      </c>
      <c r="F378" s="5"/>
      <c r="G378" s="7">
        <f>G379</f>
        <v>0</v>
      </c>
      <c r="H378" s="7">
        <f>H379</f>
        <v>640650</v>
      </c>
      <c r="I378" s="7">
        <f>I379</f>
        <v>640650</v>
      </c>
    </row>
    <row r="379" spans="2:9" ht="24">
      <c r="B379" s="15" t="s">
        <v>117</v>
      </c>
      <c r="C379" s="5" t="s">
        <v>62</v>
      </c>
      <c r="D379" s="6" t="s">
        <v>51</v>
      </c>
      <c r="E379" s="6" t="s">
        <v>729</v>
      </c>
      <c r="F379" s="5" t="s">
        <v>216</v>
      </c>
      <c r="G379" s="7">
        <v>0</v>
      </c>
      <c r="H379" s="7">
        <f>I379-G379</f>
        <v>640650</v>
      </c>
      <c r="I379" s="7">
        <v>640650</v>
      </c>
    </row>
    <row r="380" spans="2:9" ht="12.75">
      <c r="B380" s="15" t="s">
        <v>27</v>
      </c>
      <c r="C380" s="5" t="s">
        <v>62</v>
      </c>
      <c r="D380" s="6" t="s">
        <v>52</v>
      </c>
      <c r="E380" s="6"/>
      <c r="F380" s="5"/>
      <c r="G380" s="7">
        <f>G381+G388+G429</f>
        <v>264535150.21</v>
      </c>
      <c r="H380" s="7">
        <f>H381+H388+H429</f>
        <v>113826638.99999999</v>
      </c>
      <c r="I380" s="7">
        <f>I381+I388+I429</f>
        <v>378361789.2099999</v>
      </c>
    </row>
    <row r="381" spans="2:9" ht="12.75">
      <c r="B381" s="15" t="s">
        <v>658</v>
      </c>
      <c r="C381" s="5" t="s">
        <v>62</v>
      </c>
      <c r="D381" s="6" t="s">
        <v>52</v>
      </c>
      <c r="E381" s="5" t="s">
        <v>334</v>
      </c>
      <c r="F381" s="5"/>
      <c r="G381" s="7">
        <f aca="true" t="shared" si="33" ref="G381:I382">G382</f>
        <v>0</v>
      </c>
      <c r="H381" s="7">
        <f t="shared" si="33"/>
        <v>67644</v>
      </c>
      <c r="I381" s="7">
        <f t="shared" si="33"/>
        <v>67644</v>
      </c>
    </row>
    <row r="382" spans="2:9" ht="24">
      <c r="B382" s="15" t="s">
        <v>408</v>
      </c>
      <c r="C382" s="5" t="s">
        <v>62</v>
      </c>
      <c r="D382" s="6" t="s">
        <v>52</v>
      </c>
      <c r="E382" s="5" t="s">
        <v>337</v>
      </c>
      <c r="F382" s="5"/>
      <c r="G382" s="7">
        <f t="shared" si="33"/>
        <v>0</v>
      </c>
      <c r="H382" s="7">
        <f t="shared" si="33"/>
        <v>67644</v>
      </c>
      <c r="I382" s="7">
        <f t="shared" si="33"/>
        <v>67644</v>
      </c>
    </row>
    <row r="383" spans="2:9" ht="24">
      <c r="B383" s="15" t="s">
        <v>659</v>
      </c>
      <c r="C383" s="5" t="s">
        <v>62</v>
      </c>
      <c r="D383" s="6" t="s">
        <v>52</v>
      </c>
      <c r="E383" s="5" t="s">
        <v>660</v>
      </c>
      <c r="F383" s="5"/>
      <c r="G383" s="7">
        <f>G384+G386</f>
        <v>0</v>
      </c>
      <c r="H383" s="7">
        <f>H384+H386</f>
        <v>67644</v>
      </c>
      <c r="I383" s="7">
        <f>I384+I386</f>
        <v>67644</v>
      </c>
    </row>
    <row r="384" spans="2:9" ht="17.25" customHeight="1" hidden="1">
      <c r="B384" s="15" t="s">
        <v>661</v>
      </c>
      <c r="C384" s="5" t="s">
        <v>62</v>
      </c>
      <c r="D384" s="6" t="s">
        <v>52</v>
      </c>
      <c r="E384" s="5" t="s">
        <v>662</v>
      </c>
      <c r="F384" s="5"/>
      <c r="G384" s="7">
        <f>G385</f>
        <v>0</v>
      </c>
      <c r="H384" s="7">
        <f>H385</f>
        <v>0</v>
      </c>
      <c r="I384" s="7">
        <f>I385</f>
        <v>0</v>
      </c>
    </row>
    <row r="385" spans="2:9" ht="25.5" hidden="1">
      <c r="B385" s="22" t="s">
        <v>116</v>
      </c>
      <c r="C385" s="5" t="s">
        <v>62</v>
      </c>
      <c r="D385" s="6" t="s">
        <v>52</v>
      </c>
      <c r="E385" s="5" t="s">
        <v>662</v>
      </c>
      <c r="F385" s="5" t="s">
        <v>215</v>
      </c>
      <c r="G385" s="7">
        <v>0</v>
      </c>
      <c r="H385" s="7">
        <f>I385-G385</f>
        <v>0</v>
      </c>
      <c r="I385" s="7">
        <v>0</v>
      </c>
    </row>
    <row r="386" spans="2:9" ht="48">
      <c r="B386" s="15" t="s">
        <v>663</v>
      </c>
      <c r="C386" s="5" t="s">
        <v>62</v>
      </c>
      <c r="D386" s="6" t="s">
        <v>52</v>
      </c>
      <c r="E386" s="5" t="s">
        <v>664</v>
      </c>
      <c r="F386" s="5"/>
      <c r="G386" s="7">
        <f>G387</f>
        <v>0</v>
      </c>
      <c r="H386" s="7">
        <f>H387</f>
        <v>67644</v>
      </c>
      <c r="I386" s="7">
        <f>I387</f>
        <v>67644</v>
      </c>
    </row>
    <row r="387" spans="2:9" ht="25.5">
      <c r="B387" s="22" t="s">
        <v>116</v>
      </c>
      <c r="C387" s="5" t="s">
        <v>62</v>
      </c>
      <c r="D387" s="6" t="s">
        <v>52</v>
      </c>
      <c r="E387" s="5" t="s">
        <v>664</v>
      </c>
      <c r="F387" s="5" t="s">
        <v>215</v>
      </c>
      <c r="G387" s="7">
        <v>0</v>
      </c>
      <c r="H387" s="7">
        <f>I387-G387</f>
        <v>67644</v>
      </c>
      <c r="I387" s="7">
        <v>67644</v>
      </c>
    </row>
    <row r="388" spans="2:9" ht="24">
      <c r="B388" s="15" t="s">
        <v>370</v>
      </c>
      <c r="C388" s="5" t="s">
        <v>62</v>
      </c>
      <c r="D388" s="6" t="s">
        <v>52</v>
      </c>
      <c r="E388" s="6" t="s">
        <v>290</v>
      </c>
      <c r="F388" s="5"/>
      <c r="G388" s="7">
        <f>G389</f>
        <v>264535150.21</v>
      </c>
      <c r="H388" s="7">
        <f>H389</f>
        <v>111070494.99999999</v>
      </c>
      <c r="I388" s="7">
        <f>I389</f>
        <v>375605645.2099999</v>
      </c>
    </row>
    <row r="389" spans="2:9" ht="12.75">
      <c r="B389" s="15" t="s">
        <v>371</v>
      </c>
      <c r="C389" s="5" t="s">
        <v>62</v>
      </c>
      <c r="D389" s="6" t="s">
        <v>52</v>
      </c>
      <c r="E389" s="6" t="s">
        <v>285</v>
      </c>
      <c r="F389" s="5"/>
      <c r="G389" s="7">
        <f>G390+G413+G426</f>
        <v>264535150.21</v>
      </c>
      <c r="H389" s="7">
        <f>H390+H413+H426</f>
        <v>111070494.99999999</v>
      </c>
      <c r="I389" s="7">
        <f>I390+I413+I426</f>
        <v>375605645.2099999</v>
      </c>
    </row>
    <row r="390" spans="2:9" ht="24">
      <c r="B390" s="15" t="s">
        <v>394</v>
      </c>
      <c r="C390" s="5" t="s">
        <v>62</v>
      </c>
      <c r="D390" s="6" t="s">
        <v>52</v>
      </c>
      <c r="E390" s="6" t="s">
        <v>317</v>
      </c>
      <c r="F390" s="5"/>
      <c r="G390" s="7">
        <f>G391+G393+G395+G405+G407+G411+G409+G399+G403+G401+G397</f>
        <v>260207008.31</v>
      </c>
      <c r="H390" s="7">
        <f>H391+H393+H395+H405+H407+H411+H409+H399+H403+H401+H397</f>
        <v>106465700.89999999</v>
      </c>
      <c r="I390" s="7">
        <f>I391+I393+I395+I405+I407+I411+I409+I399+I403+I401+I397</f>
        <v>366672709.2099999</v>
      </c>
    </row>
    <row r="391" spans="2:9" ht="24">
      <c r="B391" s="15" t="s">
        <v>395</v>
      </c>
      <c r="C391" s="5" t="s">
        <v>62</v>
      </c>
      <c r="D391" s="6" t="s">
        <v>52</v>
      </c>
      <c r="E391" s="6" t="s">
        <v>318</v>
      </c>
      <c r="F391" s="5"/>
      <c r="G391" s="7">
        <f>G392</f>
        <v>67497749.22</v>
      </c>
      <c r="H391" s="7">
        <f>H392</f>
        <v>41477552.17999999</v>
      </c>
      <c r="I391" s="7">
        <f>I392</f>
        <v>108975301.39999999</v>
      </c>
    </row>
    <row r="392" spans="2:9" ht="24">
      <c r="B392" s="15" t="s">
        <v>117</v>
      </c>
      <c r="C392" s="5" t="s">
        <v>62</v>
      </c>
      <c r="D392" s="6" t="s">
        <v>52</v>
      </c>
      <c r="E392" s="6" t="s">
        <v>318</v>
      </c>
      <c r="F392" s="5" t="s">
        <v>216</v>
      </c>
      <c r="G392" s="7">
        <v>67497749.22</v>
      </c>
      <c r="H392" s="7">
        <f>I392-G392</f>
        <v>41477552.17999999</v>
      </c>
      <c r="I392" s="7">
        <f>110855291.46-20900-5767998.5-1741935.56+5650844</f>
        <v>108975301.39999999</v>
      </c>
    </row>
    <row r="393" spans="2:9" ht="24" hidden="1">
      <c r="B393" s="15" t="s">
        <v>270</v>
      </c>
      <c r="C393" s="5" t="s">
        <v>62</v>
      </c>
      <c r="D393" s="6" t="s">
        <v>52</v>
      </c>
      <c r="E393" s="6" t="s">
        <v>319</v>
      </c>
      <c r="F393" s="5"/>
      <c r="G393" s="7">
        <f>G394</f>
        <v>0</v>
      </c>
      <c r="H393" s="7">
        <f>H394</f>
        <v>0</v>
      </c>
      <c r="I393" s="7">
        <f>I394</f>
        <v>0</v>
      </c>
    </row>
    <row r="394" spans="2:9" ht="24" hidden="1">
      <c r="B394" s="15" t="s">
        <v>117</v>
      </c>
      <c r="C394" s="5" t="s">
        <v>62</v>
      </c>
      <c r="D394" s="6" t="s">
        <v>52</v>
      </c>
      <c r="E394" s="6" t="s">
        <v>319</v>
      </c>
      <c r="F394" s="5" t="s">
        <v>216</v>
      </c>
      <c r="G394" s="7">
        <v>0</v>
      </c>
      <c r="H394" s="7">
        <v>0</v>
      </c>
      <c r="I394" s="7">
        <v>0</v>
      </c>
    </row>
    <row r="395" spans="2:9" ht="72">
      <c r="B395" s="15" t="s">
        <v>393</v>
      </c>
      <c r="C395" s="5" t="s">
        <v>62</v>
      </c>
      <c r="D395" s="6" t="s">
        <v>52</v>
      </c>
      <c r="E395" s="6" t="s">
        <v>320</v>
      </c>
      <c r="F395" s="5"/>
      <c r="G395" s="7">
        <f>G396</f>
        <v>147228011</v>
      </c>
      <c r="H395" s="7">
        <f>H396</f>
        <v>42223412</v>
      </c>
      <c r="I395" s="7">
        <f>I396</f>
        <v>189451423</v>
      </c>
    </row>
    <row r="396" spans="2:9" ht="24">
      <c r="B396" s="15" t="s">
        <v>117</v>
      </c>
      <c r="C396" s="5" t="s">
        <v>62</v>
      </c>
      <c r="D396" s="6" t="s">
        <v>52</v>
      </c>
      <c r="E396" s="6" t="s">
        <v>320</v>
      </c>
      <c r="F396" s="5" t="s">
        <v>216</v>
      </c>
      <c r="G396" s="7">
        <v>147228011</v>
      </c>
      <c r="H396" s="7">
        <f>I396-G396</f>
        <v>42223412</v>
      </c>
      <c r="I396" s="7">
        <v>189451423</v>
      </c>
    </row>
    <row r="397" spans="2:9" ht="36">
      <c r="B397" s="15" t="s">
        <v>570</v>
      </c>
      <c r="C397" s="5" t="s">
        <v>62</v>
      </c>
      <c r="D397" s="6" t="s">
        <v>52</v>
      </c>
      <c r="E397" s="6" t="s">
        <v>627</v>
      </c>
      <c r="F397" s="5"/>
      <c r="G397" s="7">
        <f>G398</f>
        <v>25000000</v>
      </c>
      <c r="H397" s="7">
        <f>H398</f>
        <v>-97700</v>
      </c>
      <c r="I397" s="7">
        <f>I398</f>
        <v>24902300</v>
      </c>
    </row>
    <row r="398" spans="2:9" ht="24">
      <c r="B398" s="15" t="s">
        <v>117</v>
      </c>
      <c r="C398" s="5" t="s">
        <v>62</v>
      </c>
      <c r="D398" s="6" t="s">
        <v>52</v>
      </c>
      <c r="E398" s="6" t="s">
        <v>627</v>
      </c>
      <c r="F398" s="5" t="s">
        <v>216</v>
      </c>
      <c r="G398" s="7">
        <v>25000000</v>
      </c>
      <c r="H398" s="7">
        <f>I398-G398</f>
        <v>-97700</v>
      </c>
      <c r="I398" s="7">
        <v>24902300</v>
      </c>
    </row>
    <row r="399" spans="2:9" ht="36" hidden="1">
      <c r="B399" s="15" t="s">
        <v>570</v>
      </c>
      <c r="C399" s="5" t="s">
        <v>62</v>
      </c>
      <c r="D399" s="6" t="s">
        <v>52</v>
      </c>
      <c r="E399" s="6" t="s">
        <v>571</v>
      </c>
      <c r="F399" s="5"/>
      <c r="G399" s="7">
        <f>G400</f>
        <v>0</v>
      </c>
      <c r="H399" s="7">
        <f>H400</f>
        <v>0</v>
      </c>
      <c r="I399" s="7">
        <f>I400</f>
        <v>0</v>
      </c>
    </row>
    <row r="400" spans="2:9" ht="24" hidden="1">
      <c r="B400" s="15" t="s">
        <v>117</v>
      </c>
      <c r="C400" s="5" t="s">
        <v>62</v>
      </c>
      <c r="D400" s="6" t="s">
        <v>52</v>
      </c>
      <c r="E400" s="6" t="s">
        <v>571</v>
      </c>
      <c r="F400" s="5" t="s">
        <v>216</v>
      </c>
      <c r="G400" s="7">
        <v>0</v>
      </c>
      <c r="H400" s="7">
        <v>0</v>
      </c>
      <c r="I400" s="7">
        <f>G400+H400</f>
        <v>0</v>
      </c>
    </row>
    <row r="401" spans="2:9" ht="36">
      <c r="B401" s="15" t="s">
        <v>574</v>
      </c>
      <c r="C401" s="5" t="s">
        <v>62</v>
      </c>
      <c r="D401" s="6" t="s">
        <v>52</v>
      </c>
      <c r="E401" s="6" t="s">
        <v>575</v>
      </c>
      <c r="F401" s="5"/>
      <c r="G401" s="7">
        <f>G402</f>
        <v>17051687.89</v>
      </c>
      <c r="H401" s="7">
        <f>H402</f>
        <v>482699.87000000104</v>
      </c>
      <c r="I401" s="7">
        <f>I402</f>
        <v>17534387.76</v>
      </c>
    </row>
    <row r="402" spans="2:9" ht="24">
      <c r="B402" s="15" t="s">
        <v>117</v>
      </c>
      <c r="C402" s="5" t="s">
        <v>62</v>
      </c>
      <c r="D402" s="6" t="s">
        <v>52</v>
      </c>
      <c r="E402" s="6" t="s">
        <v>575</v>
      </c>
      <c r="F402" s="5" t="s">
        <v>216</v>
      </c>
      <c r="G402" s="7">
        <v>17051687.89</v>
      </c>
      <c r="H402" s="7">
        <f>I402-G402</f>
        <v>482699.87000000104</v>
      </c>
      <c r="I402" s="7">
        <v>17534387.76</v>
      </c>
    </row>
    <row r="403" spans="2:9" ht="24" hidden="1">
      <c r="B403" s="15" t="s">
        <v>595</v>
      </c>
      <c r="C403" s="5" t="s">
        <v>62</v>
      </c>
      <c r="D403" s="6" t="s">
        <v>52</v>
      </c>
      <c r="E403" s="6" t="s">
        <v>622</v>
      </c>
      <c r="F403" s="5"/>
      <c r="G403" s="7">
        <f>G404</f>
        <v>0</v>
      </c>
      <c r="H403" s="7">
        <f>H404</f>
        <v>0</v>
      </c>
      <c r="I403" s="7">
        <f>I404</f>
        <v>0</v>
      </c>
    </row>
    <row r="404" spans="2:9" ht="24" hidden="1">
      <c r="B404" s="15" t="s">
        <v>117</v>
      </c>
      <c r="C404" s="5" t="s">
        <v>62</v>
      </c>
      <c r="D404" s="6" t="s">
        <v>52</v>
      </c>
      <c r="E404" s="6" t="s">
        <v>622</v>
      </c>
      <c r="F404" s="5" t="s">
        <v>216</v>
      </c>
      <c r="G404" s="7">
        <v>0</v>
      </c>
      <c r="H404" s="7">
        <v>0</v>
      </c>
      <c r="I404" s="7">
        <f>G404+H404</f>
        <v>0</v>
      </c>
    </row>
    <row r="405" spans="2:9" ht="24" hidden="1">
      <c r="B405" s="15" t="s">
        <v>266</v>
      </c>
      <c r="C405" s="5" t="s">
        <v>62</v>
      </c>
      <c r="D405" s="6" t="s">
        <v>52</v>
      </c>
      <c r="E405" s="6" t="s">
        <v>322</v>
      </c>
      <c r="F405" s="5"/>
      <c r="G405" s="7">
        <f>G406</f>
        <v>0</v>
      </c>
      <c r="H405" s="7">
        <f>H406</f>
        <v>0</v>
      </c>
      <c r="I405" s="7">
        <f>I406</f>
        <v>0</v>
      </c>
    </row>
    <row r="406" spans="2:9" ht="24" hidden="1">
      <c r="B406" s="15" t="s">
        <v>117</v>
      </c>
      <c r="C406" s="5" t="s">
        <v>62</v>
      </c>
      <c r="D406" s="6" t="s">
        <v>52</v>
      </c>
      <c r="E406" s="6" t="s">
        <v>322</v>
      </c>
      <c r="F406" s="5" t="s">
        <v>216</v>
      </c>
      <c r="G406" s="7">
        <v>0</v>
      </c>
      <c r="H406" s="7">
        <v>0</v>
      </c>
      <c r="I406" s="7">
        <v>0</v>
      </c>
    </row>
    <row r="407" spans="2:9" ht="24">
      <c r="B407" s="15" t="s">
        <v>265</v>
      </c>
      <c r="C407" s="5" t="s">
        <v>62</v>
      </c>
      <c r="D407" s="6" t="s">
        <v>52</v>
      </c>
      <c r="E407" s="6" t="s">
        <v>321</v>
      </c>
      <c r="F407" s="5"/>
      <c r="G407" s="7">
        <f>G408</f>
        <v>1324285.71</v>
      </c>
      <c r="H407" s="7">
        <f>H408</f>
        <v>322142.8600000001</v>
      </c>
      <c r="I407" s="7">
        <f>I408</f>
        <v>1646428.57</v>
      </c>
    </row>
    <row r="408" spans="2:9" ht="24">
      <c r="B408" s="15" t="s">
        <v>117</v>
      </c>
      <c r="C408" s="5" t="s">
        <v>62</v>
      </c>
      <c r="D408" s="6" t="s">
        <v>52</v>
      </c>
      <c r="E408" s="6" t="s">
        <v>321</v>
      </c>
      <c r="F408" s="5" t="s">
        <v>216</v>
      </c>
      <c r="G408" s="7">
        <v>1324285.71</v>
      </c>
      <c r="H408" s="7">
        <f>I408-G408</f>
        <v>322142.8600000001</v>
      </c>
      <c r="I408" s="7">
        <v>1646428.57</v>
      </c>
    </row>
    <row r="409" spans="2:9" ht="24">
      <c r="B409" s="15" t="s">
        <v>572</v>
      </c>
      <c r="C409" s="5" t="s">
        <v>62</v>
      </c>
      <c r="D409" s="6" t="s">
        <v>52</v>
      </c>
      <c r="E409" s="6" t="s">
        <v>573</v>
      </c>
      <c r="F409" s="5"/>
      <c r="G409" s="7">
        <f>G410</f>
        <v>2105274.49</v>
      </c>
      <c r="H409" s="7">
        <f>H410</f>
        <v>108705.09999999963</v>
      </c>
      <c r="I409" s="7">
        <f>I410</f>
        <v>2213979.59</v>
      </c>
    </row>
    <row r="410" spans="2:9" ht="24">
      <c r="B410" s="15" t="s">
        <v>117</v>
      </c>
      <c r="C410" s="5" t="s">
        <v>62</v>
      </c>
      <c r="D410" s="6" t="s">
        <v>52</v>
      </c>
      <c r="E410" s="6" t="s">
        <v>573</v>
      </c>
      <c r="F410" s="5" t="s">
        <v>216</v>
      </c>
      <c r="G410" s="7">
        <v>2105274.49</v>
      </c>
      <c r="H410" s="7">
        <f>I410-G410</f>
        <v>108705.09999999963</v>
      </c>
      <c r="I410" s="7">
        <v>2213979.59</v>
      </c>
    </row>
    <row r="411" spans="2:9" ht="24">
      <c r="B411" s="15" t="s">
        <v>500</v>
      </c>
      <c r="C411" s="5" t="s">
        <v>62</v>
      </c>
      <c r="D411" s="6" t="s">
        <v>52</v>
      </c>
      <c r="E411" s="6" t="s">
        <v>450</v>
      </c>
      <c r="F411" s="5"/>
      <c r="G411" s="7">
        <f>G412</f>
        <v>0</v>
      </c>
      <c r="H411" s="7">
        <f>H412</f>
        <v>21948888.89</v>
      </c>
      <c r="I411" s="7">
        <f aca="true" t="shared" si="34" ref="I411:I422">G411+H411</f>
        <v>21948888.89</v>
      </c>
    </row>
    <row r="412" spans="2:9" ht="24">
      <c r="B412" s="15" t="s">
        <v>117</v>
      </c>
      <c r="C412" s="5" t="s">
        <v>62</v>
      </c>
      <c r="D412" s="6" t="s">
        <v>52</v>
      </c>
      <c r="E412" s="6" t="s">
        <v>450</v>
      </c>
      <c r="F412" s="5" t="s">
        <v>216</v>
      </c>
      <c r="G412" s="7">
        <v>0</v>
      </c>
      <c r="H412" s="7">
        <f>I412-G412</f>
        <v>21948888.89</v>
      </c>
      <c r="I412" s="7">
        <v>21948888.89</v>
      </c>
    </row>
    <row r="413" spans="2:9" ht="36">
      <c r="B413" s="15" t="s">
        <v>373</v>
      </c>
      <c r="C413" s="5" t="s">
        <v>62</v>
      </c>
      <c r="D413" s="6" t="s">
        <v>52</v>
      </c>
      <c r="E413" s="6" t="s">
        <v>372</v>
      </c>
      <c r="F413" s="5"/>
      <c r="G413" s="7">
        <f>G414+G424+G420+G418+G422</f>
        <v>4328141.9</v>
      </c>
      <c r="H413" s="7">
        <f>H414+H424+H420+H418+H422</f>
        <v>3904646.1</v>
      </c>
      <c r="I413" s="7">
        <f>I414+I424+I420+I418+I422</f>
        <v>8232788</v>
      </c>
    </row>
    <row r="414" spans="2:9" ht="12.75">
      <c r="B414" s="15" t="s">
        <v>730</v>
      </c>
      <c r="C414" s="5" t="s">
        <v>62</v>
      </c>
      <c r="D414" s="6" t="s">
        <v>52</v>
      </c>
      <c r="E414" s="6" t="s">
        <v>621</v>
      </c>
      <c r="F414" s="5"/>
      <c r="G414" s="7">
        <f>G415</f>
        <v>1163021.31</v>
      </c>
      <c r="H414" s="7">
        <f>H415</f>
        <v>3836978.69</v>
      </c>
      <c r="I414" s="7">
        <f>I415</f>
        <v>5000000</v>
      </c>
    </row>
    <row r="415" spans="2:9" ht="24">
      <c r="B415" s="15" t="s">
        <v>117</v>
      </c>
      <c r="C415" s="5" t="s">
        <v>62</v>
      </c>
      <c r="D415" s="6" t="s">
        <v>52</v>
      </c>
      <c r="E415" s="6" t="s">
        <v>621</v>
      </c>
      <c r="F415" s="5" t="s">
        <v>216</v>
      </c>
      <c r="G415" s="7">
        <v>1163021.31</v>
      </c>
      <c r="H415" s="7">
        <f>I415-G415</f>
        <v>3836978.69</v>
      </c>
      <c r="I415" s="7">
        <v>5000000</v>
      </c>
    </row>
    <row r="416" spans="2:9" ht="12.75" hidden="1">
      <c r="B416" s="15"/>
      <c r="C416" s="5" t="s">
        <v>62</v>
      </c>
      <c r="D416" s="6" t="s">
        <v>52</v>
      </c>
      <c r="E416" s="6" t="s">
        <v>452</v>
      </c>
      <c r="F416" s="5"/>
      <c r="G416" s="7">
        <f>G417</f>
        <v>0</v>
      </c>
      <c r="H416" s="7">
        <f>H417</f>
        <v>0</v>
      </c>
      <c r="I416" s="7">
        <f t="shared" si="34"/>
        <v>0</v>
      </c>
    </row>
    <row r="417" spans="2:9" ht="24" hidden="1">
      <c r="B417" s="15" t="s">
        <v>122</v>
      </c>
      <c r="C417" s="5" t="s">
        <v>62</v>
      </c>
      <c r="D417" s="6" t="s">
        <v>52</v>
      </c>
      <c r="E417" s="6" t="s">
        <v>452</v>
      </c>
      <c r="F417" s="5" t="s">
        <v>231</v>
      </c>
      <c r="G417" s="7">
        <v>0</v>
      </c>
      <c r="H417" s="7">
        <v>0</v>
      </c>
      <c r="I417" s="7">
        <f t="shared" si="34"/>
        <v>0</v>
      </c>
    </row>
    <row r="418" spans="2:9" ht="36" hidden="1">
      <c r="B418" s="15" t="s">
        <v>594</v>
      </c>
      <c r="C418" s="5" t="s">
        <v>62</v>
      </c>
      <c r="D418" s="6" t="s">
        <v>52</v>
      </c>
      <c r="E418" s="6" t="s">
        <v>597</v>
      </c>
      <c r="F418" s="5"/>
      <c r="G418" s="7">
        <f>G419</f>
        <v>0</v>
      </c>
      <c r="H418" s="7">
        <f>H419</f>
        <v>0</v>
      </c>
      <c r="I418" s="7">
        <f t="shared" si="34"/>
        <v>0</v>
      </c>
    </row>
    <row r="419" spans="2:9" ht="24" hidden="1">
      <c r="B419" s="15" t="s">
        <v>122</v>
      </c>
      <c r="C419" s="5" t="s">
        <v>62</v>
      </c>
      <c r="D419" s="6" t="s">
        <v>52</v>
      </c>
      <c r="E419" s="6" t="s">
        <v>597</v>
      </c>
      <c r="F419" s="5" t="s">
        <v>231</v>
      </c>
      <c r="G419" s="7">
        <v>0</v>
      </c>
      <c r="H419" s="7">
        <f>I419-G419</f>
        <v>0</v>
      </c>
      <c r="I419" s="7"/>
    </row>
    <row r="420" spans="2:9" ht="36" hidden="1">
      <c r="B420" s="15" t="s">
        <v>554</v>
      </c>
      <c r="C420" s="5" t="s">
        <v>62</v>
      </c>
      <c r="D420" s="6" t="s">
        <v>52</v>
      </c>
      <c r="E420" s="6" t="s">
        <v>553</v>
      </c>
      <c r="F420" s="5"/>
      <c r="G420" s="7">
        <f>G421</f>
        <v>0</v>
      </c>
      <c r="H420" s="7">
        <f>H421</f>
        <v>0</v>
      </c>
      <c r="I420" s="7">
        <f t="shared" si="34"/>
        <v>0</v>
      </c>
    </row>
    <row r="421" spans="2:9" ht="24" hidden="1">
      <c r="B421" s="15" t="s">
        <v>117</v>
      </c>
      <c r="C421" s="5" t="s">
        <v>62</v>
      </c>
      <c r="D421" s="6" t="s">
        <v>52</v>
      </c>
      <c r="E421" s="6" t="s">
        <v>553</v>
      </c>
      <c r="F421" s="5" t="s">
        <v>216</v>
      </c>
      <c r="G421" s="7">
        <v>0</v>
      </c>
      <c r="H421" s="7">
        <v>0</v>
      </c>
      <c r="I421" s="7">
        <f t="shared" si="34"/>
        <v>0</v>
      </c>
    </row>
    <row r="422" spans="2:9" ht="36" hidden="1">
      <c r="B422" s="15" t="s">
        <v>598</v>
      </c>
      <c r="C422" s="5" t="s">
        <v>62</v>
      </c>
      <c r="D422" s="6" t="s">
        <v>52</v>
      </c>
      <c r="E422" s="6" t="s">
        <v>599</v>
      </c>
      <c r="F422" s="5"/>
      <c r="G422" s="7">
        <f>G423</f>
        <v>0</v>
      </c>
      <c r="H422" s="7">
        <f>H423</f>
        <v>0</v>
      </c>
      <c r="I422" s="7">
        <f t="shared" si="34"/>
        <v>0</v>
      </c>
    </row>
    <row r="423" spans="2:9" ht="24" hidden="1">
      <c r="B423" s="15" t="s">
        <v>117</v>
      </c>
      <c r="C423" s="5" t="s">
        <v>62</v>
      </c>
      <c r="D423" s="6" t="s">
        <v>52</v>
      </c>
      <c r="E423" s="6" t="s">
        <v>599</v>
      </c>
      <c r="F423" s="5" t="s">
        <v>216</v>
      </c>
      <c r="G423" s="7">
        <v>0</v>
      </c>
      <c r="H423" s="7">
        <f>I423-G423</f>
        <v>0</v>
      </c>
      <c r="I423" s="7"/>
    </row>
    <row r="424" spans="2:9" ht="36">
      <c r="B424" s="15" t="s">
        <v>502</v>
      </c>
      <c r="C424" s="5" t="s">
        <v>62</v>
      </c>
      <c r="D424" s="6" t="s">
        <v>52</v>
      </c>
      <c r="E424" s="6" t="s">
        <v>453</v>
      </c>
      <c r="F424" s="5"/>
      <c r="G424" s="7">
        <f>G425</f>
        <v>3165120.59</v>
      </c>
      <c r="H424" s="7">
        <f>H425</f>
        <v>67667.41000000015</v>
      </c>
      <c r="I424" s="7">
        <f>I425</f>
        <v>3232788</v>
      </c>
    </row>
    <row r="425" spans="2:9" ht="24">
      <c r="B425" s="15" t="s">
        <v>117</v>
      </c>
      <c r="C425" s="5" t="s">
        <v>62</v>
      </c>
      <c r="D425" s="6" t="s">
        <v>52</v>
      </c>
      <c r="E425" s="6" t="s">
        <v>453</v>
      </c>
      <c r="F425" s="5" t="s">
        <v>216</v>
      </c>
      <c r="G425" s="7">
        <v>3165120.59</v>
      </c>
      <c r="H425" s="7">
        <f>I425-G425</f>
        <v>67667.41000000015</v>
      </c>
      <c r="I425" s="7">
        <v>3232788</v>
      </c>
    </row>
    <row r="426" spans="1:9" ht="24">
      <c r="A426" s="9"/>
      <c r="B426" s="15" t="s">
        <v>480</v>
      </c>
      <c r="C426" s="5" t="s">
        <v>62</v>
      </c>
      <c r="D426" s="6" t="s">
        <v>52</v>
      </c>
      <c r="E426" s="6" t="s">
        <v>451</v>
      </c>
      <c r="F426" s="5"/>
      <c r="G426" s="7">
        <f aca="true" t="shared" si="35" ref="G426:I427">G427</f>
        <v>0</v>
      </c>
      <c r="H426" s="7">
        <f t="shared" si="35"/>
        <v>700148</v>
      </c>
      <c r="I426" s="7">
        <f t="shared" si="35"/>
        <v>700148</v>
      </c>
    </row>
    <row r="427" spans="1:9" ht="12.75">
      <c r="A427" s="9"/>
      <c r="B427" s="15" t="s">
        <v>714</v>
      </c>
      <c r="C427" s="5" t="s">
        <v>62</v>
      </c>
      <c r="D427" s="6" t="s">
        <v>52</v>
      </c>
      <c r="E427" s="6" t="s">
        <v>731</v>
      </c>
      <c r="F427" s="5"/>
      <c r="G427" s="7">
        <f t="shared" si="35"/>
        <v>0</v>
      </c>
      <c r="H427" s="7">
        <f t="shared" si="35"/>
        <v>700148</v>
      </c>
      <c r="I427" s="7">
        <f t="shared" si="35"/>
        <v>700148</v>
      </c>
    </row>
    <row r="428" spans="1:9" ht="24">
      <c r="A428" s="10"/>
      <c r="B428" s="15" t="s">
        <v>117</v>
      </c>
      <c r="C428" s="5" t="s">
        <v>62</v>
      </c>
      <c r="D428" s="6" t="s">
        <v>52</v>
      </c>
      <c r="E428" s="6" t="s">
        <v>731</v>
      </c>
      <c r="F428" s="5" t="s">
        <v>216</v>
      </c>
      <c r="G428" s="7">
        <v>0</v>
      </c>
      <c r="H428" s="7">
        <f>I428-G428</f>
        <v>700148</v>
      </c>
      <c r="I428" s="7">
        <v>700148</v>
      </c>
    </row>
    <row r="429" spans="1:9" ht="27.75">
      <c r="A429" s="10"/>
      <c r="B429" s="15" t="s">
        <v>716</v>
      </c>
      <c r="C429" s="5" t="s">
        <v>62</v>
      </c>
      <c r="D429" s="5" t="s">
        <v>52</v>
      </c>
      <c r="E429" s="6" t="s">
        <v>717</v>
      </c>
      <c r="F429" s="5"/>
      <c r="G429" s="7">
        <f>G430</f>
        <v>0</v>
      </c>
      <c r="H429" s="7">
        <f>H430</f>
        <v>2688500</v>
      </c>
      <c r="I429" s="7">
        <f>I430</f>
        <v>2688500</v>
      </c>
    </row>
    <row r="430" spans="1:9" ht="12.75">
      <c r="A430" s="11"/>
      <c r="B430" s="15" t="s">
        <v>718</v>
      </c>
      <c r="C430" s="5" t="s">
        <v>62</v>
      </c>
      <c r="D430" s="5" t="s">
        <v>52</v>
      </c>
      <c r="E430" s="6" t="s">
        <v>719</v>
      </c>
      <c r="F430" s="5"/>
      <c r="G430" s="7">
        <f>G431+G434+G437</f>
        <v>0</v>
      </c>
      <c r="H430" s="7">
        <f>H431+H434+H437</f>
        <v>2688500</v>
      </c>
      <c r="I430" s="7">
        <f>I431+I434+I437</f>
        <v>2688500</v>
      </c>
    </row>
    <row r="431" spans="1:9" ht="12.75">
      <c r="A431" s="12"/>
      <c r="B431" s="15" t="s">
        <v>720</v>
      </c>
      <c r="C431" s="5" t="s">
        <v>62</v>
      </c>
      <c r="D431" s="5" t="s">
        <v>52</v>
      </c>
      <c r="E431" s="6" t="s">
        <v>721</v>
      </c>
      <c r="F431" s="5"/>
      <c r="G431" s="7">
        <f aca="true" t="shared" si="36" ref="G431:I432">G432</f>
        <v>0</v>
      </c>
      <c r="H431" s="7">
        <f t="shared" si="36"/>
        <v>162000</v>
      </c>
      <c r="I431" s="7">
        <f t="shared" si="36"/>
        <v>162000</v>
      </c>
    </row>
    <row r="432" spans="1:9" ht="12.75">
      <c r="A432" s="12"/>
      <c r="B432" s="15" t="s">
        <v>722</v>
      </c>
      <c r="C432" s="5" t="s">
        <v>62</v>
      </c>
      <c r="D432" s="5" t="s">
        <v>52</v>
      </c>
      <c r="E432" s="6" t="s">
        <v>723</v>
      </c>
      <c r="F432" s="5"/>
      <c r="G432" s="7">
        <f t="shared" si="36"/>
        <v>0</v>
      </c>
      <c r="H432" s="7">
        <f t="shared" si="36"/>
        <v>162000</v>
      </c>
      <c r="I432" s="7">
        <f t="shared" si="36"/>
        <v>162000</v>
      </c>
    </row>
    <row r="433" spans="1:9" ht="24">
      <c r="A433" s="12"/>
      <c r="B433" s="15" t="s">
        <v>117</v>
      </c>
      <c r="C433" s="5" t="s">
        <v>62</v>
      </c>
      <c r="D433" s="5" t="s">
        <v>52</v>
      </c>
      <c r="E433" s="6" t="s">
        <v>723</v>
      </c>
      <c r="F433" s="5" t="s">
        <v>216</v>
      </c>
      <c r="G433" s="7">
        <v>0</v>
      </c>
      <c r="H433" s="7">
        <f>I433-G433</f>
        <v>162000</v>
      </c>
      <c r="I433" s="7">
        <v>162000</v>
      </c>
    </row>
    <row r="434" spans="1:9" ht="24">
      <c r="A434" s="12"/>
      <c r="B434" s="15" t="s">
        <v>732</v>
      </c>
      <c r="C434" s="5" t="s">
        <v>62</v>
      </c>
      <c r="D434" s="5" t="s">
        <v>52</v>
      </c>
      <c r="E434" s="6" t="s">
        <v>733</v>
      </c>
      <c r="F434" s="5"/>
      <c r="G434" s="7">
        <f aca="true" t="shared" si="37" ref="G434:I435">G435</f>
        <v>0</v>
      </c>
      <c r="H434" s="7">
        <f t="shared" si="37"/>
        <v>75000</v>
      </c>
      <c r="I434" s="7">
        <f t="shared" si="37"/>
        <v>75000</v>
      </c>
    </row>
    <row r="435" spans="1:9" ht="24">
      <c r="A435" s="12"/>
      <c r="B435" s="15" t="s">
        <v>734</v>
      </c>
      <c r="C435" s="5" t="s">
        <v>62</v>
      </c>
      <c r="D435" s="5" t="s">
        <v>52</v>
      </c>
      <c r="E435" s="6" t="s">
        <v>735</v>
      </c>
      <c r="F435" s="5"/>
      <c r="G435" s="7">
        <f t="shared" si="37"/>
        <v>0</v>
      </c>
      <c r="H435" s="7">
        <f t="shared" si="37"/>
        <v>75000</v>
      </c>
      <c r="I435" s="7">
        <f t="shared" si="37"/>
        <v>75000</v>
      </c>
    </row>
    <row r="436" spans="1:9" ht="24">
      <c r="A436" s="12"/>
      <c r="B436" s="15" t="s">
        <v>117</v>
      </c>
      <c r="C436" s="5" t="s">
        <v>62</v>
      </c>
      <c r="D436" s="5" t="s">
        <v>52</v>
      </c>
      <c r="E436" s="6" t="s">
        <v>735</v>
      </c>
      <c r="F436" s="5" t="s">
        <v>216</v>
      </c>
      <c r="G436" s="7">
        <v>0</v>
      </c>
      <c r="H436" s="7">
        <f>I436-G436</f>
        <v>75000</v>
      </c>
      <c r="I436" s="7">
        <v>75000</v>
      </c>
    </row>
    <row r="437" spans="1:9" ht="24">
      <c r="A437" s="12"/>
      <c r="B437" s="15" t="s">
        <v>724</v>
      </c>
      <c r="C437" s="5" t="s">
        <v>62</v>
      </c>
      <c r="D437" s="5" t="s">
        <v>52</v>
      </c>
      <c r="E437" s="6" t="s">
        <v>725</v>
      </c>
      <c r="F437" s="5"/>
      <c r="G437" s="7">
        <f>G438+G440</f>
        <v>0</v>
      </c>
      <c r="H437" s="7">
        <f>H438+H440</f>
        <v>2451500</v>
      </c>
      <c r="I437" s="7">
        <f>I438+I440</f>
        <v>2451500</v>
      </c>
    </row>
    <row r="438" spans="1:9" ht="24">
      <c r="A438" s="13"/>
      <c r="B438" s="15" t="s">
        <v>726</v>
      </c>
      <c r="C438" s="5" t="s">
        <v>62</v>
      </c>
      <c r="D438" s="5" t="s">
        <v>52</v>
      </c>
      <c r="E438" s="6" t="s">
        <v>727</v>
      </c>
      <c r="F438" s="5"/>
      <c r="G438" s="7">
        <f>G439</f>
        <v>0</v>
      </c>
      <c r="H438" s="7">
        <f>H439</f>
        <v>40000</v>
      </c>
      <c r="I438" s="7">
        <f>I439</f>
        <v>40000</v>
      </c>
    </row>
    <row r="439" spans="1:9" ht="24">
      <c r="A439" s="13"/>
      <c r="B439" s="15" t="s">
        <v>117</v>
      </c>
      <c r="C439" s="5" t="s">
        <v>62</v>
      </c>
      <c r="D439" s="5" t="s">
        <v>52</v>
      </c>
      <c r="E439" s="6" t="s">
        <v>727</v>
      </c>
      <c r="F439" s="5" t="s">
        <v>216</v>
      </c>
      <c r="G439" s="7">
        <v>0</v>
      </c>
      <c r="H439" s="7">
        <f>I439-G439</f>
        <v>40000</v>
      </c>
      <c r="I439" s="7">
        <v>40000</v>
      </c>
    </row>
    <row r="440" spans="1:9" ht="12.75">
      <c r="A440" s="13"/>
      <c r="B440" s="15" t="s">
        <v>728</v>
      </c>
      <c r="C440" s="5" t="s">
        <v>62</v>
      </c>
      <c r="D440" s="5" t="s">
        <v>52</v>
      </c>
      <c r="E440" s="6" t="s">
        <v>729</v>
      </c>
      <c r="F440" s="5"/>
      <c r="G440" s="7">
        <f>G441</f>
        <v>0</v>
      </c>
      <c r="H440" s="7">
        <f>H441</f>
        <v>2411500</v>
      </c>
      <c r="I440" s="7">
        <f>I441</f>
        <v>2411500</v>
      </c>
    </row>
    <row r="441" spans="1:9" ht="24">
      <c r="A441" s="13"/>
      <c r="B441" s="15" t="s">
        <v>117</v>
      </c>
      <c r="C441" s="5" t="s">
        <v>62</v>
      </c>
      <c r="D441" s="5" t="s">
        <v>52</v>
      </c>
      <c r="E441" s="6" t="s">
        <v>729</v>
      </c>
      <c r="F441" s="5" t="s">
        <v>216</v>
      </c>
      <c r="G441" s="7">
        <v>0</v>
      </c>
      <c r="H441" s="7">
        <f>I441-G441</f>
        <v>2411500</v>
      </c>
      <c r="I441" s="7">
        <v>2411500</v>
      </c>
    </row>
    <row r="442" spans="1:9" ht="12.75">
      <c r="A442" s="13"/>
      <c r="B442" s="15" t="s">
        <v>561</v>
      </c>
      <c r="C442" s="5" t="s">
        <v>62</v>
      </c>
      <c r="D442" s="5" t="s">
        <v>53</v>
      </c>
      <c r="E442" s="5"/>
      <c r="F442" s="5"/>
      <c r="G442" s="7">
        <f>G443+G488+G480</f>
        <v>27605463</v>
      </c>
      <c r="H442" s="7">
        <f>H443+H488+H480</f>
        <v>7615546.33</v>
      </c>
      <c r="I442" s="7">
        <f>I443+I488+I480</f>
        <v>35221009.33</v>
      </c>
    </row>
    <row r="443" spans="1:9" ht="24">
      <c r="A443" s="13"/>
      <c r="B443" s="15" t="s">
        <v>370</v>
      </c>
      <c r="C443" s="5" t="s">
        <v>62</v>
      </c>
      <c r="D443" s="5" t="s">
        <v>53</v>
      </c>
      <c r="E443" s="6" t="s">
        <v>290</v>
      </c>
      <c r="F443" s="5"/>
      <c r="G443" s="7">
        <f>G444</f>
        <v>19921477</v>
      </c>
      <c r="H443" s="7">
        <f>H444</f>
        <v>7207638.33</v>
      </c>
      <c r="I443" s="7">
        <f>I444</f>
        <v>27129115.33</v>
      </c>
    </row>
    <row r="444" spans="1:9" ht="12.75">
      <c r="A444" s="13"/>
      <c r="B444" s="15" t="s">
        <v>379</v>
      </c>
      <c r="C444" s="5" t="s">
        <v>62</v>
      </c>
      <c r="D444" s="5" t="s">
        <v>53</v>
      </c>
      <c r="E444" s="6" t="s">
        <v>298</v>
      </c>
      <c r="F444" s="5"/>
      <c r="G444" s="7">
        <f>G445+G460+G467+G470+G465+G474+G477+G448+G451+G456</f>
        <v>19921477</v>
      </c>
      <c r="H444" s="7">
        <f>H445+H460+H467+H470+H465+H474+H477+H448+H451+H456</f>
        <v>7207638.33</v>
      </c>
      <c r="I444" s="7">
        <f>I445+I460+I467+I470+I465+I474+I477+I448+I451+I456</f>
        <v>27129115.33</v>
      </c>
    </row>
    <row r="445" spans="1:9" ht="24">
      <c r="A445" s="13"/>
      <c r="B445" s="15" t="s">
        <v>396</v>
      </c>
      <c r="C445" s="5" t="s">
        <v>62</v>
      </c>
      <c r="D445" s="5" t="s">
        <v>53</v>
      </c>
      <c r="E445" s="6" t="s">
        <v>323</v>
      </c>
      <c r="F445" s="5"/>
      <c r="G445" s="7">
        <f aca="true" t="shared" si="38" ref="G445:I446">G446</f>
        <v>3600000</v>
      </c>
      <c r="H445" s="7">
        <f t="shared" si="38"/>
        <v>2616900</v>
      </c>
      <c r="I445" s="7">
        <f t="shared" si="38"/>
        <v>6216900</v>
      </c>
    </row>
    <row r="446" spans="1:9" ht="24">
      <c r="A446" s="13"/>
      <c r="B446" s="15" t="s">
        <v>546</v>
      </c>
      <c r="C446" s="5" t="s">
        <v>62</v>
      </c>
      <c r="D446" s="5" t="s">
        <v>53</v>
      </c>
      <c r="E446" s="6" t="s">
        <v>623</v>
      </c>
      <c r="F446" s="5"/>
      <c r="G446" s="7">
        <f t="shared" si="38"/>
        <v>3600000</v>
      </c>
      <c r="H446" s="7">
        <f t="shared" si="38"/>
        <v>2616900</v>
      </c>
      <c r="I446" s="7">
        <f t="shared" si="38"/>
        <v>6216900</v>
      </c>
    </row>
    <row r="447" spans="1:9" ht="24">
      <c r="A447" s="13"/>
      <c r="B447" s="15" t="s">
        <v>117</v>
      </c>
      <c r="C447" s="5" t="s">
        <v>62</v>
      </c>
      <c r="D447" s="5" t="s">
        <v>53</v>
      </c>
      <c r="E447" s="6" t="s">
        <v>623</v>
      </c>
      <c r="F447" s="5" t="s">
        <v>216</v>
      </c>
      <c r="G447" s="7">
        <v>3600000</v>
      </c>
      <c r="H447" s="7">
        <f>I447-G447</f>
        <v>2616900</v>
      </c>
      <c r="I447" s="7">
        <v>6216900</v>
      </c>
    </row>
    <row r="448" spans="2:9" ht="38.25">
      <c r="B448" s="22" t="s">
        <v>380</v>
      </c>
      <c r="C448" s="5" t="s">
        <v>62</v>
      </c>
      <c r="D448" s="5" t="s">
        <v>53</v>
      </c>
      <c r="E448" s="6" t="s">
        <v>299</v>
      </c>
      <c r="F448" s="5"/>
      <c r="G448" s="7">
        <f aca="true" t="shared" si="39" ref="G448:I449">G449</f>
        <v>5488538</v>
      </c>
      <c r="H448" s="7">
        <f t="shared" si="39"/>
        <v>435363</v>
      </c>
      <c r="I448" s="7">
        <f t="shared" si="39"/>
        <v>5923901</v>
      </c>
    </row>
    <row r="449" spans="2:9" ht="12.75">
      <c r="B449" s="15" t="s">
        <v>600</v>
      </c>
      <c r="C449" s="5" t="s">
        <v>62</v>
      </c>
      <c r="D449" s="5" t="s">
        <v>53</v>
      </c>
      <c r="E449" s="6" t="s">
        <v>601</v>
      </c>
      <c r="F449" s="5"/>
      <c r="G449" s="7">
        <f t="shared" si="39"/>
        <v>5488538</v>
      </c>
      <c r="H449" s="7">
        <f t="shared" si="39"/>
        <v>435363</v>
      </c>
      <c r="I449" s="7">
        <f t="shared" si="39"/>
        <v>5923901</v>
      </c>
    </row>
    <row r="450" spans="2:9" ht="24">
      <c r="B450" s="15" t="s">
        <v>117</v>
      </c>
      <c r="C450" s="5" t="s">
        <v>62</v>
      </c>
      <c r="D450" s="5" t="s">
        <v>53</v>
      </c>
      <c r="E450" s="6" t="s">
        <v>601</v>
      </c>
      <c r="F450" s="5" t="s">
        <v>216</v>
      </c>
      <c r="G450" s="7">
        <f>5524466-35928</f>
        <v>5488538</v>
      </c>
      <c r="H450" s="7">
        <f>I450-G450</f>
        <v>435363</v>
      </c>
      <c r="I450" s="7">
        <f>5929607-5706</f>
        <v>5923901</v>
      </c>
    </row>
    <row r="451" spans="2:9" ht="38.25">
      <c r="B451" s="22" t="s">
        <v>381</v>
      </c>
      <c r="C451" s="5" t="s">
        <v>62</v>
      </c>
      <c r="D451" s="5" t="s">
        <v>53</v>
      </c>
      <c r="E451" s="6" t="s">
        <v>300</v>
      </c>
      <c r="F451" s="5"/>
      <c r="G451" s="7">
        <f>G455+G452</f>
        <v>1943250</v>
      </c>
      <c r="H451" s="7">
        <f>H455+H452</f>
        <v>-131494</v>
      </c>
      <c r="I451" s="7">
        <f>I455+I452</f>
        <v>1811756</v>
      </c>
    </row>
    <row r="452" spans="2:9" ht="12.75">
      <c r="B452" s="15" t="s">
        <v>600</v>
      </c>
      <c r="C452" s="5" t="s">
        <v>62</v>
      </c>
      <c r="D452" s="5" t="s">
        <v>53</v>
      </c>
      <c r="E452" s="6" t="s">
        <v>602</v>
      </c>
      <c r="F452" s="5"/>
      <c r="G452" s="7">
        <f>G453</f>
        <v>1943250</v>
      </c>
      <c r="H452" s="7">
        <f>H453</f>
        <v>-131494</v>
      </c>
      <c r="I452" s="7">
        <f>I453</f>
        <v>1811756</v>
      </c>
    </row>
    <row r="453" spans="2:9" ht="24">
      <c r="B453" s="15" t="s">
        <v>117</v>
      </c>
      <c r="C453" s="5" t="s">
        <v>62</v>
      </c>
      <c r="D453" s="5" t="s">
        <v>53</v>
      </c>
      <c r="E453" s="6" t="s">
        <v>602</v>
      </c>
      <c r="F453" s="5" t="s">
        <v>216</v>
      </c>
      <c r="G453" s="7">
        <v>1943250</v>
      </c>
      <c r="H453" s="7">
        <f>I453-G453</f>
        <v>-131494</v>
      </c>
      <c r="I453" s="7">
        <v>1811756</v>
      </c>
    </row>
    <row r="454" spans="2:9" ht="24" hidden="1">
      <c r="B454" s="15" t="s">
        <v>500</v>
      </c>
      <c r="C454" s="5" t="s">
        <v>62</v>
      </c>
      <c r="D454" s="5" t="s">
        <v>53</v>
      </c>
      <c r="E454" s="6" t="s">
        <v>708</v>
      </c>
      <c r="F454" s="5"/>
      <c r="G454" s="7">
        <f>G455</f>
        <v>0</v>
      </c>
      <c r="H454" s="7">
        <f>H455</f>
        <v>0</v>
      </c>
      <c r="I454" s="7">
        <f>I455</f>
        <v>0</v>
      </c>
    </row>
    <row r="455" spans="2:9" ht="24" hidden="1">
      <c r="B455" s="15" t="s">
        <v>117</v>
      </c>
      <c r="C455" s="5" t="s">
        <v>62</v>
      </c>
      <c r="D455" s="5" t="s">
        <v>53</v>
      </c>
      <c r="E455" s="6" t="s">
        <v>708</v>
      </c>
      <c r="F455" s="5" t="s">
        <v>216</v>
      </c>
      <c r="G455" s="7">
        <v>0</v>
      </c>
      <c r="H455" s="7">
        <v>0</v>
      </c>
      <c r="I455" s="7">
        <v>0</v>
      </c>
    </row>
    <row r="456" spans="2:9" ht="24">
      <c r="B456" s="15" t="s">
        <v>605</v>
      </c>
      <c r="C456" s="5" t="s">
        <v>62</v>
      </c>
      <c r="D456" s="5" t="s">
        <v>53</v>
      </c>
      <c r="E456" s="6" t="s">
        <v>606</v>
      </c>
      <c r="F456" s="5"/>
      <c r="G456" s="7">
        <f aca="true" t="shared" si="40" ref="G456:I458">G457</f>
        <v>0</v>
      </c>
      <c r="H456" s="7">
        <f t="shared" si="40"/>
        <v>4770816.33</v>
      </c>
      <c r="I456" s="7">
        <f t="shared" si="40"/>
        <v>4770816.33</v>
      </c>
    </row>
    <row r="457" spans="2:9" ht="12.75">
      <c r="B457" s="15" t="s">
        <v>607</v>
      </c>
      <c r="C457" s="5" t="s">
        <v>62</v>
      </c>
      <c r="D457" s="5" t="s">
        <v>53</v>
      </c>
      <c r="E457" s="6" t="s">
        <v>608</v>
      </c>
      <c r="F457" s="5"/>
      <c r="G457" s="7">
        <f t="shared" si="40"/>
        <v>0</v>
      </c>
      <c r="H457" s="7">
        <f t="shared" si="40"/>
        <v>4770816.33</v>
      </c>
      <c r="I457" s="7">
        <f t="shared" si="40"/>
        <v>4770816.33</v>
      </c>
    </row>
    <row r="458" spans="2:9" ht="36">
      <c r="B458" s="15" t="s">
        <v>609</v>
      </c>
      <c r="C458" s="5" t="s">
        <v>62</v>
      </c>
      <c r="D458" s="5" t="s">
        <v>53</v>
      </c>
      <c r="E458" s="6" t="s">
        <v>610</v>
      </c>
      <c r="F458" s="5"/>
      <c r="G458" s="7">
        <f t="shared" si="40"/>
        <v>0</v>
      </c>
      <c r="H458" s="7">
        <f t="shared" si="40"/>
        <v>4770816.33</v>
      </c>
      <c r="I458" s="7">
        <f t="shared" si="40"/>
        <v>4770816.33</v>
      </c>
    </row>
    <row r="459" spans="2:9" ht="24">
      <c r="B459" s="15" t="s">
        <v>117</v>
      </c>
      <c r="C459" s="5" t="s">
        <v>62</v>
      </c>
      <c r="D459" s="5" t="s">
        <v>53</v>
      </c>
      <c r="E459" s="6" t="s">
        <v>610</v>
      </c>
      <c r="F459" s="5" t="s">
        <v>216</v>
      </c>
      <c r="G459" s="7">
        <v>0</v>
      </c>
      <c r="H459" s="7">
        <f>I459-G459</f>
        <v>4770816.33</v>
      </c>
      <c r="I459" s="7">
        <v>4770816.33</v>
      </c>
    </row>
    <row r="460" spans="1:9" ht="24">
      <c r="A460" s="13"/>
      <c r="B460" s="15" t="s">
        <v>479</v>
      </c>
      <c r="C460" s="5" t="s">
        <v>62</v>
      </c>
      <c r="D460" s="5" t="s">
        <v>53</v>
      </c>
      <c r="E460" s="6" t="s">
        <v>324</v>
      </c>
      <c r="F460" s="5"/>
      <c r="G460" s="7">
        <f>G461+G463</f>
        <v>3408532</v>
      </c>
      <c r="H460" s="7">
        <f>H461+H463</f>
        <v>-760715</v>
      </c>
      <c r="I460" s="7">
        <f>I461+I463</f>
        <v>2647817</v>
      </c>
    </row>
    <row r="461" spans="1:9" ht="12.75">
      <c r="A461" s="13"/>
      <c r="B461" s="15" t="s">
        <v>600</v>
      </c>
      <c r="C461" s="5" t="s">
        <v>62</v>
      </c>
      <c r="D461" s="5" t="s">
        <v>53</v>
      </c>
      <c r="E461" s="6" t="s">
        <v>603</v>
      </c>
      <c r="F461" s="5"/>
      <c r="G461" s="7">
        <f>G462</f>
        <v>3408532</v>
      </c>
      <c r="H461" s="7">
        <f>H462</f>
        <v>-810715</v>
      </c>
      <c r="I461" s="7">
        <f>I462</f>
        <v>2597817</v>
      </c>
    </row>
    <row r="462" spans="1:9" ht="24">
      <c r="A462" s="13"/>
      <c r="B462" s="15" t="s">
        <v>117</v>
      </c>
      <c r="C462" s="5" t="s">
        <v>62</v>
      </c>
      <c r="D462" s="5" t="s">
        <v>53</v>
      </c>
      <c r="E462" s="6" t="s">
        <v>603</v>
      </c>
      <c r="F462" s="5" t="s">
        <v>216</v>
      </c>
      <c r="G462" s="7">
        <f>5499550-2091018</f>
        <v>3408532</v>
      </c>
      <c r="H462" s="7">
        <f>I462-G462</f>
        <v>-810715</v>
      </c>
      <c r="I462" s="7">
        <v>2597817</v>
      </c>
    </row>
    <row r="463" spans="1:9" ht="12.75">
      <c r="A463" s="13"/>
      <c r="B463" s="15" t="s">
        <v>736</v>
      </c>
      <c r="C463" s="5" t="s">
        <v>62</v>
      </c>
      <c r="D463" s="5" t="s">
        <v>53</v>
      </c>
      <c r="E463" s="6" t="s">
        <v>737</v>
      </c>
      <c r="F463" s="5"/>
      <c r="G463" s="7">
        <f>G464</f>
        <v>0</v>
      </c>
      <c r="H463" s="7">
        <f>H464</f>
        <v>50000</v>
      </c>
      <c r="I463" s="7">
        <f>I464</f>
        <v>50000</v>
      </c>
    </row>
    <row r="464" spans="1:9" ht="24">
      <c r="A464" s="13"/>
      <c r="B464" s="15" t="s">
        <v>117</v>
      </c>
      <c r="C464" s="5" t="s">
        <v>62</v>
      </c>
      <c r="D464" s="5" t="s">
        <v>53</v>
      </c>
      <c r="E464" s="6" t="s">
        <v>737</v>
      </c>
      <c r="F464" s="5" t="s">
        <v>216</v>
      </c>
      <c r="G464" s="7">
        <v>0</v>
      </c>
      <c r="H464" s="7">
        <f>I464-G464</f>
        <v>50000</v>
      </c>
      <c r="I464" s="7">
        <v>50000</v>
      </c>
    </row>
    <row r="465" spans="1:9" ht="24" hidden="1">
      <c r="A465" s="13"/>
      <c r="B465" s="15" t="s">
        <v>500</v>
      </c>
      <c r="C465" s="5" t="s">
        <v>62</v>
      </c>
      <c r="D465" s="5" t="s">
        <v>53</v>
      </c>
      <c r="E465" s="6" t="s">
        <v>454</v>
      </c>
      <c r="F465" s="5"/>
      <c r="G465" s="7">
        <f>G466</f>
        <v>0</v>
      </c>
      <c r="H465" s="7">
        <f>H466</f>
        <v>0</v>
      </c>
      <c r="I465" s="7">
        <f>I466</f>
        <v>0</v>
      </c>
    </row>
    <row r="466" spans="1:9" ht="24" hidden="1">
      <c r="A466" s="13"/>
      <c r="B466" s="15" t="s">
        <v>117</v>
      </c>
      <c r="C466" s="5" t="s">
        <v>62</v>
      </c>
      <c r="D466" s="5" t="s">
        <v>53</v>
      </c>
      <c r="E466" s="6" t="s">
        <v>454</v>
      </c>
      <c r="F466" s="5" t="s">
        <v>216</v>
      </c>
      <c r="G466" s="7">
        <v>0</v>
      </c>
      <c r="H466" s="7">
        <v>0</v>
      </c>
      <c r="I466" s="7">
        <v>0</v>
      </c>
    </row>
    <row r="467" spans="1:9" ht="24">
      <c r="A467" s="13"/>
      <c r="B467" s="15" t="s">
        <v>397</v>
      </c>
      <c r="C467" s="5" t="s">
        <v>62</v>
      </c>
      <c r="D467" s="5" t="s">
        <v>53</v>
      </c>
      <c r="E467" s="6" t="s">
        <v>325</v>
      </c>
      <c r="F467" s="5"/>
      <c r="G467" s="7">
        <f aca="true" t="shared" si="41" ref="G467:I468">G468</f>
        <v>3093557</v>
      </c>
      <c r="H467" s="7">
        <f t="shared" si="41"/>
        <v>173066</v>
      </c>
      <c r="I467" s="7">
        <f t="shared" si="41"/>
        <v>3266623</v>
      </c>
    </row>
    <row r="468" spans="1:9" ht="24">
      <c r="A468" s="13"/>
      <c r="B468" s="15" t="s">
        <v>258</v>
      </c>
      <c r="C468" s="5" t="s">
        <v>62</v>
      </c>
      <c r="D468" s="5" t="s">
        <v>53</v>
      </c>
      <c r="E468" s="6" t="s">
        <v>326</v>
      </c>
      <c r="F468" s="5"/>
      <c r="G468" s="7">
        <f t="shared" si="41"/>
        <v>3093557</v>
      </c>
      <c r="H468" s="7">
        <f t="shared" si="41"/>
        <v>173066</v>
      </c>
      <c r="I468" s="7">
        <f t="shared" si="41"/>
        <v>3266623</v>
      </c>
    </row>
    <row r="469" spans="1:9" ht="24">
      <c r="A469" s="12"/>
      <c r="B469" s="15" t="s">
        <v>117</v>
      </c>
      <c r="C469" s="5" t="s">
        <v>62</v>
      </c>
      <c r="D469" s="5" t="s">
        <v>53</v>
      </c>
      <c r="E469" s="6" t="s">
        <v>326</v>
      </c>
      <c r="F469" s="5" t="s">
        <v>216</v>
      </c>
      <c r="G469" s="7">
        <v>3093557</v>
      </c>
      <c r="H469" s="7">
        <f>I469-G469</f>
        <v>173066</v>
      </c>
      <c r="I469" s="7">
        <f>3474206-207583</f>
        <v>3266623</v>
      </c>
    </row>
    <row r="470" spans="1:9" ht="36">
      <c r="A470" s="12"/>
      <c r="B470" s="15" t="s">
        <v>398</v>
      </c>
      <c r="C470" s="5" t="s">
        <v>62</v>
      </c>
      <c r="D470" s="5" t="s">
        <v>53</v>
      </c>
      <c r="E470" s="6" t="s">
        <v>327</v>
      </c>
      <c r="F470" s="5"/>
      <c r="G470" s="7">
        <f>G471+G472</f>
        <v>2387600</v>
      </c>
      <c r="H470" s="7">
        <f>H471+H472</f>
        <v>23700</v>
      </c>
      <c r="I470" s="7">
        <f>I471+I472</f>
        <v>2411300</v>
      </c>
    </row>
    <row r="471" spans="1:9" ht="24" hidden="1">
      <c r="A471" s="13"/>
      <c r="B471" s="15" t="s">
        <v>117</v>
      </c>
      <c r="C471" s="5" t="s">
        <v>62</v>
      </c>
      <c r="D471" s="5" t="s">
        <v>53</v>
      </c>
      <c r="E471" s="6" t="s">
        <v>327</v>
      </c>
      <c r="F471" s="5" t="s">
        <v>216</v>
      </c>
      <c r="G471" s="7">
        <v>0</v>
      </c>
      <c r="H471" s="7">
        <v>0</v>
      </c>
      <c r="I471" s="7">
        <f>G471+H471</f>
        <v>0</v>
      </c>
    </row>
    <row r="472" spans="1:9" ht="12.75">
      <c r="A472" s="13"/>
      <c r="B472" s="15" t="s">
        <v>600</v>
      </c>
      <c r="C472" s="5" t="s">
        <v>62</v>
      </c>
      <c r="D472" s="5" t="s">
        <v>53</v>
      </c>
      <c r="E472" s="6" t="s">
        <v>604</v>
      </c>
      <c r="F472" s="5"/>
      <c r="G472" s="7">
        <f>G473</f>
        <v>2387600</v>
      </c>
      <c r="H472" s="7">
        <f>H473</f>
        <v>23700</v>
      </c>
      <c r="I472" s="7">
        <f>I473</f>
        <v>2411300</v>
      </c>
    </row>
    <row r="473" spans="1:9" ht="24">
      <c r="A473" s="13"/>
      <c r="B473" s="15" t="s">
        <v>117</v>
      </c>
      <c r="C473" s="5" t="s">
        <v>62</v>
      </c>
      <c r="D473" s="5" t="s">
        <v>53</v>
      </c>
      <c r="E473" s="6" t="s">
        <v>604</v>
      </c>
      <c r="F473" s="5" t="s">
        <v>216</v>
      </c>
      <c r="G473" s="7">
        <v>2387600</v>
      </c>
      <c r="H473" s="7">
        <f>I473-G473</f>
        <v>23700</v>
      </c>
      <c r="I473" s="7">
        <v>2411300</v>
      </c>
    </row>
    <row r="474" spans="1:9" ht="24">
      <c r="A474" s="12"/>
      <c r="B474" s="15" t="s">
        <v>476</v>
      </c>
      <c r="C474" s="5" t="s">
        <v>62</v>
      </c>
      <c r="D474" s="5" t="s">
        <v>53</v>
      </c>
      <c r="E474" s="6" t="s">
        <v>455</v>
      </c>
      <c r="F474" s="5"/>
      <c r="G474" s="7">
        <f>G475</f>
        <v>0</v>
      </c>
      <c r="H474" s="7">
        <f>H475</f>
        <v>80002</v>
      </c>
      <c r="I474" s="7">
        <f>I476</f>
        <v>80002</v>
      </c>
    </row>
    <row r="475" spans="1:9" ht="12.75">
      <c r="A475" s="12"/>
      <c r="B475" s="15" t="s">
        <v>714</v>
      </c>
      <c r="C475" s="5" t="s">
        <v>62</v>
      </c>
      <c r="D475" s="5" t="s">
        <v>53</v>
      </c>
      <c r="E475" s="6" t="s">
        <v>738</v>
      </c>
      <c r="F475" s="5"/>
      <c r="G475" s="7">
        <f>G476</f>
        <v>0</v>
      </c>
      <c r="H475" s="7">
        <f>H476</f>
        <v>80002</v>
      </c>
      <c r="I475" s="7">
        <f>I477</f>
        <v>0</v>
      </c>
    </row>
    <row r="476" spans="1:9" ht="24">
      <c r="A476" s="13"/>
      <c r="B476" s="15" t="s">
        <v>117</v>
      </c>
      <c r="C476" s="5" t="s">
        <v>62</v>
      </c>
      <c r="D476" s="5" t="s">
        <v>53</v>
      </c>
      <c r="E476" s="6" t="s">
        <v>738</v>
      </c>
      <c r="F476" s="5" t="s">
        <v>216</v>
      </c>
      <c r="G476" s="7">
        <v>0</v>
      </c>
      <c r="H476" s="7">
        <f>I476-G476</f>
        <v>80002</v>
      </c>
      <c r="I476" s="7">
        <v>80002</v>
      </c>
    </row>
    <row r="477" spans="1:9" ht="36" hidden="1">
      <c r="A477" s="13"/>
      <c r="B477" s="15" t="s">
        <v>545</v>
      </c>
      <c r="C477" s="5" t="s">
        <v>62</v>
      </c>
      <c r="D477" s="5" t="s">
        <v>53</v>
      </c>
      <c r="E477" s="6" t="s">
        <v>543</v>
      </c>
      <c r="F477" s="5"/>
      <c r="G477" s="7">
        <f aca="true" t="shared" si="42" ref="G477:I478">G478</f>
        <v>0</v>
      </c>
      <c r="H477" s="7">
        <f t="shared" si="42"/>
        <v>0</v>
      </c>
      <c r="I477" s="7">
        <f t="shared" si="42"/>
        <v>0</v>
      </c>
    </row>
    <row r="478" spans="1:9" ht="24" hidden="1">
      <c r="A478" s="13"/>
      <c r="B478" s="15" t="s">
        <v>546</v>
      </c>
      <c r="C478" s="5" t="s">
        <v>62</v>
      </c>
      <c r="D478" s="5" t="s">
        <v>53</v>
      </c>
      <c r="E478" s="6" t="s">
        <v>544</v>
      </c>
      <c r="F478" s="5"/>
      <c r="G478" s="7">
        <f t="shared" si="42"/>
        <v>0</v>
      </c>
      <c r="H478" s="7">
        <f t="shared" si="42"/>
        <v>0</v>
      </c>
      <c r="I478" s="7">
        <f t="shared" si="42"/>
        <v>0</v>
      </c>
    </row>
    <row r="479" spans="1:9" ht="24" hidden="1">
      <c r="A479" s="13"/>
      <c r="B479" s="15" t="s">
        <v>117</v>
      </c>
      <c r="C479" s="5" t="s">
        <v>62</v>
      </c>
      <c r="D479" s="5" t="s">
        <v>53</v>
      </c>
      <c r="E479" s="6" t="s">
        <v>544</v>
      </c>
      <c r="F479" s="5" t="s">
        <v>216</v>
      </c>
      <c r="G479" s="7">
        <v>0</v>
      </c>
      <c r="H479" s="7">
        <f>I479-G479</f>
        <v>0</v>
      </c>
      <c r="I479" s="7"/>
    </row>
    <row r="480" spans="1:9" ht="24">
      <c r="A480" s="13"/>
      <c r="B480" s="15" t="s">
        <v>739</v>
      </c>
      <c r="C480" s="5" t="s">
        <v>62</v>
      </c>
      <c r="D480" s="5" t="s">
        <v>53</v>
      </c>
      <c r="E480" s="6" t="s">
        <v>717</v>
      </c>
      <c r="F480" s="5"/>
      <c r="G480" s="7">
        <f>G481</f>
        <v>0</v>
      </c>
      <c r="H480" s="7">
        <f>H481</f>
        <v>82300</v>
      </c>
      <c r="I480" s="7">
        <f>I481</f>
        <v>82300</v>
      </c>
    </row>
    <row r="481" spans="1:9" ht="12.75">
      <c r="A481" s="13"/>
      <c r="B481" s="15" t="s">
        <v>740</v>
      </c>
      <c r="C481" s="5" t="s">
        <v>62</v>
      </c>
      <c r="D481" s="5" t="s">
        <v>53</v>
      </c>
      <c r="E481" s="6" t="s">
        <v>719</v>
      </c>
      <c r="F481" s="5"/>
      <c r="G481" s="7">
        <f>G482+G485</f>
        <v>0</v>
      </c>
      <c r="H481" s="7">
        <f>H482+H485</f>
        <v>82300</v>
      </c>
      <c r="I481" s="7">
        <f>I482+I485</f>
        <v>82300</v>
      </c>
    </row>
    <row r="482" spans="1:9" ht="12.75">
      <c r="A482" s="13"/>
      <c r="B482" s="15" t="s">
        <v>720</v>
      </c>
      <c r="C482" s="5" t="s">
        <v>62</v>
      </c>
      <c r="D482" s="5" t="s">
        <v>53</v>
      </c>
      <c r="E482" s="6" t="s">
        <v>721</v>
      </c>
      <c r="F482" s="5"/>
      <c r="G482" s="7">
        <f aca="true" t="shared" si="43" ref="G482:I483">G483</f>
        <v>0</v>
      </c>
      <c r="H482" s="7">
        <f t="shared" si="43"/>
        <v>4000</v>
      </c>
      <c r="I482" s="7">
        <f t="shared" si="43"/>
        <v>4000</v>
      </c>
    </row>
    <row r="483" spans="1:9" ht="12.75">
      <c r="A483" s="13"/>
      <c r="B483" s="15" t="s">
        <v>722</v>
      </c>
      <c r="C483" s="5" t="s">
        <v>62</v>
      </c>
      <c r="D483" s="5" t="s">
        <v>53</v>
      </c>
      <c r="E483" s="6" t="s">
        <v>723</v>
      </c>
      <c r="F483" s="5"/>
      <c r="G483" s="7">
        <f t="shared" si="43"/>
        <v>0</v>
      </c>
      <c r="H483" s="7">
        <f t="shared" si="43"/>
        <v>4000</v>
      </c>
      <c r="I483" s="7">
        <f t="shared" si="43"/>
        <v>4000</v>
      </c>
    </row>
    <row r="484" spans="1:9" ht="24">
      <c r="A484" s="13"/>
      <c r="B484" s="15" t="s">
        <v>117</v>
      </c>
      <c r="C484" s="5" t="s">
        <v>62</v>
      </c>
      <c r="D484" s="5" t="s">
        <v>53</v>
      </c>
      <c r="E484" s="6" t="s">
        <v>723</v>
      </c>
      <c r="F484" s="5" t="s">
        <v>216</v>
      </c>
      <c r="G484" s="7">
        <v>0</v>
      </c>
      <c r="H484" s="7">
        <f>I484-G484</f>
        <v>4000</v>
      </c>
      <c r="I484" s="7">
        <v>4000</v>
      </c>
    </row>
    <row r="485" spans="1:9" ht="24">
      <c r="A485" s="13"/>
      <c r="B485" s="15" t="s">
        <v>724</v>
      </c>
      <c r="C485" s="5" t="s">
        <v>62</v>
      </c>
      <c r="D485" s="5" t="s">
        <v>53</v>
      </c>
      <c r="E485" s="6" t="s">
        <v>725</v>
      </c>
      <c r="F485" s="5"/>
      <c r="G485" s="7">
        <f aca="true" t="shared" si="44" ref="G485:I486">G486</f>
        <v>0</v>
      </c>
      <c r="H485" s="7">
        <f t="shared" si="44"/>
        <v>78300</v>
      </c>
      <c r="I485" s="7">
        <f t="shared" si="44"/>
        <v>78300</v>
      </c>
    </row>
    <row r="486" spans="1:9" ht="12.75">
      <c r="A486" s="13"/>
      <c r="B486" s="15" t="s">
        <v>728</v>
      </c>
      <c r="C486" s="5" t="s">
        <v>62</v>
      </c>
      <c r="D486" s="5" t="s">
        <v>53</v>
      </c>
      <c r="E486" s="6" t="s">
        <v>729</v>
      </c>
      <c r="F486" s="5"/>
      <c r="G486" s="7">
        <f t="shared" si="44"/>
        <v>0</v>
      </c>
      <c r="H486" s="7">
        <f t="shared" si="44"/>
        <v>78300</v>
      </c>
      <c r="I486" s="7">
        <f t="shared" si="44"/>
        <v>78300</v>
      </c>
    </row>
    <row r="487" spans="1:9" ht="24">
      <c r="A487" s="13"/>
      <c r="B487" s="15" t="s">
        <v>117</v>
      </c>
      <c r="C487" s="5" t="s">
        <v>62</v>
      </c>
      <c r="D487" s="5" t="s">
        <v>53</v>
      </c>
      <c r="E487" s="6" t="s">
        <v>729</v>
      </c>
      <c r="F487" s="5" t="s">
        <v>216</v>
      </c>
      <c r="G487" s="7">
        <v>0</v>
      </c>
      <c r="H487" s="7">
        <f>I487-G487</f>
        <v>78300</v>
      </c>
      <c r="I487" s="7">
        <v>78300</v>
      </c>
    </row>
    <row r="488" spans="1:9" ht="36">
      <c r="A488" s="13"/>
      <c r="B488" s="15" t="s">
        <v>399</v>
      </c>
      <c r="C488" s="5" t="s">
        <v>62</v>
      </c>
      <c r="D488" s="5" t="s">
        <v>53</v>
      </c>
      <c r="E488" s="6" t="s">
        <v>347</v>
      </c>
      <c r="F488" s="5"/>
      <c r="G488" s="7">
        <f>G489</f>
        <v>7683986</v>
      </c>
      <c r="H488" s="7">
        <f>H489</f>
        <v>325608</v>
      </c>
      <c r="I488" s="7">
        <f>I489</f>
        <v>8009594</v>
      </c>
    </row>
    <row r="489" spans="1:9" ht="12.75">
      <c r="A489" s="13"/>
      <c r="B489" s="15" t="s">
        <v>477</v>
      </c>
      <c r="C489" s="5" t="s">
        <v>62</v>
      </c>
      <c r="D489" s="5" t="s">
        <v>53</v>
      </c>
      <c r="E489" s="6" t="s">
        <v>435</v>
      </c>
      <c r="F489" s="5"/>
      <c r="G489" s="7">
        <f>G490+G494</f>
        <v>7683986</v>
      </c>
      <c r="H489" s="7">
        <f>H490+H494</f>
        <v>325608</v>
      </c>
      <c r="I489" s="7">
        <f>I490+I494</f>
        <v>8009594</v>
      </c>
    </row>
    <row r="490" spans="1:9" ht="36">
      <c r="A490" s="13"/>
      <c r="B490" s="15" t="s">
        <v>478</v>
      </c>
      <c r="C490" s="5" t="s">
        <v>62</v>
      </c>
      <c r="D490" s="5" t="s">
        <v>53</v>
      </c>
      <c r="E490" s="6" t="s">
        <v>456</v>
      </c>
      <c r="F490" s="5"/>
      <c r="G490" s="7">
        <f>G491+G492</f>
        <v>7683986</v>
      </c>
      <c r="H490" s="7">
        <f>H491+H492</f>
        <v>225608</v>
      </c>
      <c r="I490" s="7">
        <f>I491+I492</f>
        <v>7909594</v>
      </c>
    </row>
    <row r="491" spans="1:9" ht="24" hidden="1">
      <c r="A491" s="13"/>
      <c r="B491" s="15" t="s">
        <v>117</v>
      </c>
      <c r="C491" s="5" t="s">
        <v>62</v>
      </c>
      <c r="D491" s="5" t="s">
        <v>53</v>
      </c>
      <c r="E491" s="6" t="s">
        <v>456</v>
      </c>
      <c r="F491" s="5" t="s">
        <v>216</v>
      </c>
      <c r="G491" s="7">
        <v>0</v>
      </c>
      <c r="H491" s="7">
        <v>0</v>
      </c>
      <c r="I491" s="7">
        <f>G491+H491</f>
        <v>0</v>
      </c>
    </row>
    <row r="492" spans="1:9" ht="12.75">
      <c r="A492" s="13"/>
      <c r="B492" s="15" t="s">
        <v>600</v>
      </c>
      <c r="C492" s="5" t="s">
        <v>62</v>
      </c>
      <c r="D492" s="5" t="s">
        <v>53</v>
      </c>
      <c r="E492" s="6" t="s">
        <v>611</v>
      </c>
      <c r="F492" s="5"/>
      <c r="G492" s="7">
        <f>G493</f>
        <v>7683986</v>
      </c>
      <c r="H492" s="7">
        <f>H493</f>
        <v>225608</v>
      </c>
      <c r="I492" s="7">
        <f>I493</f>
        <v>7909594</v>
      </c>
    </row>
    <row r="493" spans="1:9" ht="24">
      <c r="A493" s="13"/>
      <c r="B493" s="15" t="s">
        <v>117</v>
      </c>
      <c r="C493" s="5" t="s">
        <v>62</v>
      </c>
      <c r="D493" s="5" t="s">
        <v>53</v>
      </c>
      <c r="E493" s="6" t="s">
        <v>611</v>
      </c>
      <c r="F493" s="5" t="s">
        <v>216</v>
      </c>
      <c r="G493" s="7">
        <f>9157040-1473054</f>
        <v>7683986</v>
      </c>
      <c r="H493" s="7">
        <f>I493-G493</f>
        <v>225608</v>
      </c>
      <c r="I493" s="7">
        <v>7909594</v>
      </c>
    </row>
    <row r="494" spans="1:9" ht="12.75">
      <c r="A494" s="12"/>
      <c r="B494" s="15" t="s">
        <v>736</v>
      </c>
      <c r="C494" s="5" t="s">
        <v>62</v>
      </c>
      <c r="D494" s="5" t="s">
        <v>53</v>
      </c>
      <c r="E494" s="6" t="s">
        <v>741</v>
      </c>
      <c r="F494" s="5"/>
      <c r="G494" s="7">
        <f>G495</f>
        <v>0</v>
      </c>
      <c r="H494" s="7">
        <f>H495</f>
        <v>100000</v>
      </c>
      <c r="I494" s="7">
        <f>I495</f>
        <v>100000</v>
      </c>
    </row>
    <row r="495" spans="1:9" ht="24">
      <c r="A495" s="12"/>
      <c r="B495" s="15" t="s">
        <v>117</v>
      </c>
      <c r="C495" s="5" t="s">
        <v>62</v>
      </c>
      <c r="D495" s="5" t="s">
        <v>53</v>
      </c>
      <c r="E495" s="6" t="s">
        <v>741</v>
      </c>
      <c r="F495" s="5" t="s">
        <v>216</v>
      </c>
      <c r="G495" s="7">
        <v>0</v>
      </c>
      <c r="H495" s="7">
        <f>I495-G495</f>
        <v>100000</v>
      </c>
      <c r="I495" s="7">
        <v>100000</v>
      </c>
    </row>
    <row r="496" spans="2:9" ht="24">
      <c r="B496" s="15" t="s">
        <v>687</v>
      </c>
      <c r="C496" s="5" t="s">
        <v>62</v>
      </c>
      <c r="D496" s="5" t="s">
        <v>62</v>
      </c>
      <c r="E496" s="5"/>
      <c r="F496" s="5"/>
      <c r="G496" s="7">
        <f aca="true" t="shared" si="45" ref="G496:I497">G497</f>
        <v>1522800</v>
      </c>
      <c r="H496" s="7">
        <f t="shared" si="45"/>
        <v>283500</v>
      </c>
      <c r="I496" s="7">
        <f t="shared" si="45"/>
        <v>1806300</v>
      </c>
    </row>
    <row r="497" spans="2:9" ht="36">
      <c r="B497" s="15" t="s">
        <v>688</v>
      </c>
      <c r="C497" s="5" t="s">
        <v>62</v>
      </c>
      <c r="D497" s="5" t="s">
        <v>62</v>
      </c>
      <c r="E497" s="5" t="s">
        <v>347</v>
      </c>
      <c r="F497" s="5"/>
      <c r="G497" s="7">
        <f t="shared" si="45"/>
        <v>1522800</v>
      </c>
      <c r="H497" s="7">
        <f t="shared" si="45"/>
        <v>283500</v>
      </c>
      <c r="I497" s="7">
        <f t="shared" si="45"/>
        <v>1806300</v>
      </c>
    </row>
    <row r="498" spans="2:9" ht="12.75">
      <c r="B498" s="15" t="s">
        <v>400</v>
      </c>
      <c r="C498" s="5" t="s">
        <v>62</v>
      </c>
      <c r="D498" s="5" t="s">
        <v>62</v>
      </c>
      <c r="E498" s="5" t="s">
        <v>346</v>
      </c>
      <c r="F498" s="5"/>
      <c r="G498" s="7">
        <f>G499+G506+G509</f>
        <v>1522800</v>
      </c>
      <c r="H498" s="7">
        <f>H499+H506+H509</f>
        <v>283500</v>
      </c>
      <c r="I498" s="7">
        <f>I499+I506+I509</f>
        <v>1806300</v>
      </c>
    </row>
    <row r="499" spans="2:9" ht="24">
      <c r="B499" s="15" t="s">
        <v>689</v>
      </c>
      <c r="C499" s="5" t="s">
        <v>62</v>
      </c>
      <c r="D499" s="5" t="s">
        <v>62</v>
      </c>
      <c r="E499" s="5" t="s">
        <v>690</v>
      </c>
      <c r="F499" s="5"/>
      <c r="G499" s="7">
        <f>G500+G504</f>
        <v>0</v>
      </c>
      <c r="H499" s="7">
        <f>H500+H504</f>
        <v>183100</v>
      </c>
      <c r="I499" s="7">
        <f>I500+I504</f>
        <v>183100</v>
      </c>
    </row>
    <row r="500" spans="2:9" ht="24">
      <c r="B500" s="15" t="s">
        <v>691</v>
      </c>
      <c r="C500" s="5" t="s">
        <v>62</v>
      </c>
      <c r="D500" s="5" t="s">
        <v>62</v>
      </c>
      <c r="E500" s="5" t="s">
        <v>692</v>
      </c>
      <c r="F500" s="5"/>
      <c r="G500" s="7">
        <f>G501+G502+G503</f>
        <v>0</v>
      </c>
      <c r="H500" s="7">
        <f>H501+H502+H503</f>
        <v>109600</v>
      </c>
      <c r="I500" s="7">
        <f>I501+I502+I503</f>
        <v>109600</v>
      </c>
    </row>
    <row r="501" spans="2:9" ht="48">
      <c r="B501" s="15" t="s">
        <v>115</v>
      </c>
      <c r="C501" s="5" t="s">
        <v>62</v>
      </c>
      <c r="D501" s="5" t="s">
        <v>62</v>
      </c>
      <c r="E501" s="5" t="s">
        <v>692</v>
      </c>
      <c r="F501" s="5" t="s">
        <v>97</v>
      </c>
      <c r="G501" s="7">
        <v>0</v>
      </c>
      <c r="H501" s="7">
        <f>I501-G501</f>
        <v>9600</v>
      </c>
      <c r="I501" s="7">
        <v>9600</v>
      </c>
    </row>
    <row r="502" spans="2:9" ht="24">
      <c r="B502" s="15" t="s">
        <v>116</v>
      </c>
      <c r="C502" s="5" t="s">
        <v>62</v>
      </c>
      <c r="D502" s="5" t="s">
        <v>62</v>
      </c>
      <c r="E502" s="5" t="s">
        <v>692</v>
      </c>
      <c r="F502" s="5" t="s">
        <v>215</v>
      </c>
      <c r="G502" s="7">
        <v>0</v>
      </c>
      <c r="H502" s="7">
        <f>I502-G502</f>
        <v>100000</v>
      </c>
      <c r="I502" s="7">
        <v>100000</v>
      </c>
    </row>
    <row r="503" spans="2:9" ht="12.75">
      <c r="B503" s="15" t="s">
        <v>121</v>
      </c>
      <c r="C503" s="5" t="s">
        <v>62</v>
      </c>
      <c r="D503" s="5" t="s">
        <v>62</v>
      </c>
      <c r="E503" s="5" t="s">
        <v>692</v>
      </c>
      <c r="F503" s="5" t="s">
        <v>227</v>
      </c>
      <c r="G503" s="7">
        <v>0</v>
      </c>
      <c r="H503" s="7">
        <f>I503-G503</f>
        <v>0</v>
      </c>
      <c r="I503" s="7">
        <v>0</v>
      </c>
    </row>
    <row r="504" spans="2:9" ht="12.75">
      <c r="B504" s="15" t="s">
        <v>693</v>
      </c>
      <c r="C504" s="5" t="s">
        <v>62</v>
      </c>
      <c r="D504" s="5" t="s">
        <v>62</v>
      </c>
      <c r="E504" s="5" t="s">
        <v>694</v>
      </c>
      <c r="F504" s="5"/>
      <c r="G504" s="7">
        <f>G505</f>
        <v>0</v>
      </c>
      <c r="H504" s="7">
        <f>H505</f>
        <v>73500</v>
      </c>
      <c r="I504" s="7">
        <f>I505</f>
        <v>73500</v>
      </c>
    </row>
    <row r="505" spans="2:9" ht="12.75">
      <c r="B505" s="15" t="s">
        <v>121</v>
      </c>
      <c r="C505" s="5" t="s">
        <v>62</v>
      </c>
      <c r="D505" s="5" t="s">
        <v>62</v>
      </c>
      <c r="E505" s="5" t="s">
        <v>694</v>
      </c>
      <c r="F505" s="5" t="s">
        <v>227</v>
      </c>
      <c r="G505" s="7">
        <v>0</v>
      </c>
      <c r="H505" s="7">
        <f>I505-G505</f>
        <v>73500</v>
      </c>
      <c r="I505" s="7">
        <v>73500</v>
      </c>
    </row>
    <row r="506" spans="2:9" ht="24">
      <c r="B506" s="15" t="s">
        <v>695</v>
      </c>
      <c r="C506" s="5" t="s">
        <v>62</v>
      </c>
      <c r="D506" s="5" t="s">
        <v>62</v>
      </c>
      <c r="E506" s="5" t="s">
        <v>696</v>
      </c>
      <c r="F506" s="5"/>
      <c r="G506" s="7">
        <f aca="true" t="shared" si="46" ref="G506:I507">G507</f>
        <v>0</v>
      </c>
      <c r="H506" s="7">
        <f t="shared" si="46"/>
        <v>30000</v>
      </c>
      <c r="I506" s="7">
        <f t="shared" si="46"/>
        <v>30000</v>
      </c>
    </row>
    <row r="507" spans="2:9" ht="24">
      <c r="B507" s="15" t="s">
        <v>697</v>
      </c>
      <c r="C507" s="5" t="s">
        <v>62</v>
      </c>
      <c r="D507" s="5" t="s">
        <v>62</v>
      </c>
      <c r="E507" s="5" t="s">
        <v>698</v>
      </c>
      <c r="F507" s="5"/>
      <c r="G507" s="7">
        <f t="shared" si="46"/>
        <v>0</v>
      </c>
      <c r="H507" s="7">
        <f t="shared" si="46"/>
        <v>30000</v>
      </c>
      <c r="I507" s="7">
        <f t="shared" si="46"/>
        <v>30000</v>
      </c>
    </row>
    <row r="508" spans="2:9" ht="24">
      <c r="B508" s="15" t="s">
        <v>116</v>
      </c>
      <c r="C508" s="5" t="s">
        <v>62</v>
      </c>
      <c r="D508" s="5" t="s">
        <v>62</v>
      </c>
      <c r="E508" s="5" t="s">
        <v>698</v>
      </c>
      <c r="F508" s="5" t="s">
        <v>215</v>
      </c>
      <c r="G508" s="7">
        <v>0</v>
      </c>
      <c r="H508" s="7">
        <f>I508-G508</f>
        <v>30000</v>
      </c>
      <c r="I508" s="7">
        <v>30000</v>
      </c>
    </row>
    <row r="509" spans="1:9" ht="12.75">
      <c r="A509" s="13"/>
      <c r="B509" s="15" t="s">
        <v>401</v>
      </c>
      <c r="C509" s="5" t="s">
        <v>62</v>
      </c>
      <c r="D509" s="6" t="s">
        <v>62</v>
      </c>
      <c r="E509" s="6" t="s">
        <v>345</v>
      </c>
      <c r="F509" s="5"/>
      <c r="G509" s="7">
        <f>G510</f>
        <v>1522800</v>
      </c>
      <c r="H509" s="7">
        <f>H510</f>
        <v>70400</v>
      </c>
      <c r="I509" s="7">
        <f>I510</f>
        <v>1593200</v>
      </c>
    </row>
    <row r="510" spans="1:9" ht="24">
      <c r="A510" s="13"/>
      <c r="B510" s="15" t="s">
        <v>402</v>
      </c>
      <c r="C510" s="5" t="s">
        <v>62</v>
      </c>
      <c r="D510" s="6" t="s">
        <v>62</v>
      </c>
      <c r="E510" s="6" t="s">
        <v>344</v>
      </c>
      <c r="F510" s="5"/>
      <c r="G510" s="7">
        <f>G511+G512</f>
        <v>1522800</v>
      </c>
      <c r="H510" s="7">
        <f>H511+H512</f>
        <v>70400</v>
      </c>
      <c r="I510" s="7">
        <f>I511+I512</f>
        <v>1593200</v>
      </c>
    </row>
    <row r="511" spans="1:9" ht="22.5">
      <c r="A511" s="12"/>
      <c r="B511" s="15" t="s">
        <v>121</v>
      </c>
      <c r="C511" s="5" t="s">
        <v>62</v>
      </c>
      <c r="D511" s="6" t="s">
        <v>62</v>
      </c>
      <c r="E511" s="6" t="s">
        <v>344</v>
      </c>
      <c r="F511" s="5" t="s">
        <v>227</v>
      </c>
      <c r="G511" s="7">
        <v>893600</v>
      </c>
      <c r="H511" s="7">
        <f>I511-G511</f>
        <v>-59047</v>
      </c>
      <c r="I511" s="7">
        <v>834553</v>
      </c>
    </row>
    <row r="512" spans="1:9" ht="24">
      <c r="A512" s="12"/>
      <c r="B512" s="15" t="s">
        <v>117</v>
      </c>
      <c r="C512" s="5" t="s">
        <v>62</v>
      </c>
      <c r="D512" s="6" t="s">
        <v>62</v>
      </c>
      <c r="E512" s="6" t="s">
        <v>344</v>
      </c>
      <c r="F512" s="5" t="s">
        <v>216</v>
      </c>
      <c r="G512" s="7">
        <v>629200</v>
      </c>
      <c r="H512" s="7">
        <f>I512-G512</f>
        <v>129447</v>
      </c>
      <c r="I512" s="7">
        <v>758647</v>
      </c>
    </row>
    <row r="513" spans="1:9" ht="12.75">
      <c r="A513" s="13"/>
      <c r="B513" s="15" t="s">
        <v>31</v>
      </c>
      <c r="C513" s="5" t="s">
        <v>62</v>
      </c>
      <c r="D513" s="6" t="s">
        <v>58</v>
      </c>
      <c r="E513" s="6"/>
      <c r="F513" s="5"/>
      <c r="G513" s="7">
        <f>G523+G545+G514</f>
        <v>20482014</v>
      </c>
      <c r="H513" s="7">
        <f>H523+H545+H514</f>
        <v>5074319</v>
      </c>
      <c r="I513" s="7">
        <f>I523+I545+I514</f>
        <v>25556333</v>
      </c>
    </row>
    <row r="514" spans="1:9" ht="12.75">
      <c r="A514" s="12"/>
      <c r="B514" s="15" t="s">
        <v>658</v>
      </c>
      <c r="C514" s="5" t="s">
        <v>62</v>
      </c>
      <c r="D514" s="6" t="s">
        <v>58</v>
      </c>
      <c r="E514" s="5" t="s">
        <v>334</v>
      </c>
      <c r="F514" s="5"/>
      <c r="G514" s="7">
        <f aca="true" t="shared" si="47" ref="G514:I515">G515</f>
        <v>0</v>
      </c>
      <c r="H514" s="7">
        <f t="shared" si="47"/>
        <v>355559</v>
      </c>
      <c r="I514" s="7">
        <f t="shared" si="47"/>
        <v>355559</v>
      </c>
    </row>
    <row r="515" spans="1:9" ht="24">
      <c r="A515" s="12"/>
      <c r="B515" s="15" t="s">
        <v>408</v>
      </c>
      <c r="C515" s="5" t="s">
        <v>62</v>
      </c>
      <c r="D515" s="6" t="s">
        <v>58</v>
      </c>
      <c r="E515" s="5" t="s">
        <v>337</v>
      </c>
      <c r="F515" s="5"/>
      <c r="G515" s="7">
        <f t="shared" si="47"/>
        <v>0</v>
      </c>
      <c r="H515" s="7">
        <f t="shared" si="47"/>
        <v>355559</v>
      </c>
      <c r="I515" s="7">
        <f t="shared" si="47"/>
        <v>355559</v>
      </c>
    </row>
    <row r="516" spans="1:9" ht="24">
      <c r="A516" s="12"/>
      <c r="B516" s="15" t="s">
        <v>659</v>
      </c>
      <c r="C516" s="5" t="s">
        <v>62</v>
      </c>
      <c r="D516" s="6" t="s">
        <v>58</v>
      </c>
      <c r="E516" s="5" t="s">
        <v>660</v>
      </c>
      <c r="F516" s="5"/>
      <c r="G516" s="7">
        <f>G517+G519+G521</f>
        <v>0</v>
      </c>
      <c r="H516" s="7">
        <f>H517+H519+H521</f>
        <v>355559</v>
      </c>
      <c r="I516" s="7">
        <f>I517+I519+I521</f>
        <v>355559</v>
      </c>
    </row>
    <row r="517" spans="1:9" ht="12.75">
      <c r="A517" s="12"/>
      <c r="B517" s="15" t="s">
        <v>661</v>
      </c>
      <c r="C517" s="5" t="s">
        <v>62</v>
      </c>
      <c r="D517" s="6" t="s">
        <v>58</v>
      </c>
      <c r="E517" s="5" t="s">
        <v>662</v>
      </c>
      <c r="F517" s="5"/>
      <c r="G517" s="7">
        <f>G518</f>
        <v>0</v>
      </c>
      <c r="H517" s="7">
        <f>H518</f>
        <v>318300</v>
      </c>
      <c r="I517" s="7">
        <f>I518</f>
        <v>318300</v>
      </c>
    </row>
    <row r="518" spans="1:9" ht="25.5">
      <c r="A518" s="12"/>
      <c r="B518" s="22" t="s">
        <v>116</v>
      </c>
      <c r="C518" s="5" t="s">
        <v>62</v>
      </c>
      <c r="D518" s="6" t="s">
        <v>58</v>
      </c>
      <c r="E518" s="5" t="s">
        <v>662</v>
      </c>
      <c r="F518" s="5" t="s">
        <v>215</v>
      </c>
      <c r="G518" s="7">
        <v>0</v>
      </c>
      <c r="H518" s="7">
        <f>I518-G518</f>
        <v>318300</v>
      </c>
      <c r="I518" s="7">
        <v>318300</v>
      </c>
    </row>
    <row r="519" spans="1:9" ht="48">
      <c r="A519" s="12"/>
      <c r="B519" s="15" t="s">
        <v>663</v>
      </c>
      <c r="C519" s="5" t="s">
        <v>62</v>
      </c>
      <c r="D519" s="6" t="s">
        <v>58</v>
      </c>
      <c r="E519" s="5" t="s">
        <v>664</v>
      </c>
      <c r="F519" s="5"/>
      <c r="G519" s="7">
        <f>G520</f>
        <v>0</v>
      </c>
      <c r="H519" s="7">
        <f>H520</f>
        <v>17259</v>
      </c>
      <c r="I519" s="7">
        <f>I520</f>
        <v>17259</v>
      </c>
    </row>
    <row r="520" spans="1:9" ht="25.5">
      <c r="A520" s="12"/>
      <c r="B520" s="22" t="s">
        <v>116</v>
      </c>
      <c r="C520" s="5" t="s">
        <v>62</v>
      </c>
      <c r="D520" s="6" t="s">
        <v>58</v>
      </c>
      <c r="E520" s="5" t="s">
        <v>664</v>
      </c>
      <c r="F520" s="5" t="s">
        <v>215</v>
      </c>
      <c r="G520" s="7">
        <v>0</v>
      </c>
      <c r="H520" s="7">
        <f>I520-G520</f>
        <v>17259</v>
      </c>
      <c r="I520" s="7">
        <v>17259</v>
      </c>
    </row>
    <row r="521" spans="1:9" ht="12.75">
      <c r="A521" s="12"/>
      <c r="B521" s="15" t="s">
        <v>665</v>
      </c>
      <c r="C521" s="5" t="s">
        <v>62</v>
      </c>
      <c r="D521" s="6" t="s">
        <v>58</v>
      </c>
      <c r="E521" s="5" t="s">
        <v>666</v>
      </c>
      <c r="F521" s="5"/>
      <c r="G521" s="7">
        <f>G522</f>
        <v>0</v>
      </c>
      <c r="H521" s="7">
        <f>H522</f>
        <v>20000</v>
      </c>
      <c r="I521" s="7">
        <f>I522</f>
        <v>20000</v>
      </c>
    </row>
    <row r="522" spans="1:9" ht="25.5">
      <c r="A522" s="12"/>
      <c r="B522" s="22" t="s">
        <v>116</v>
      </c>
      <c r="C522" s="5" t="s">
        <v>62</v>
      </c>
      <c r="D522" s="6" t="s">
        <v>58</v>
      </c>
      <c r="E522" s="5" t="s">
        <v>666</v>
      </c>
      <c r="F522" s="5" t="s">
        <v>215</v>
      </c>
      <c r="G522" s="7">
        <v>0</v>
      </c>
      <c r="H522" s="7">
        <f>I522-G522</f>
        <v>20000</v>
      </c>
      <c r="I522" s="7">
        <v>20000</v>
      </c>
    </row>
    <row r="523" spans="1:9" ht="24">
      <c r="A523" s="12"/>
      <c r="B523" s="15" t="s">
        <v>370</v>
      </c>
      <c r="C523" s="5" t="s">
        <v>62</v>
      </c>
      <c r="D523" s="6" t="s">
        <v>58</v>
      </c>
      <c r="E523" s="6" t="s">
        <v>290</v>
      </c>
      <c r="F523" s="5"/>
      <c r="G523" s="7">
        <f>G524</f>
        <v>20482014</v>
      </c>
      <c r="H523" s="7">
        <f>H524</f>
        <v>4517760</v>
      </c>
      <c r="I523" s="7">
        <f>I524</f>
        <v>24999774</v>
      </c>
    </row>
    <row r="524" spans="1:9" ht="36">
      <c r="A524" s="12"/>
      <c r="B524" s="15" t="s">
        <v>514</v>
      </c>
      <c r="C524" s="5" t="s">
        <v>62</v>
      </c>
      <c r="D524" s="6" t="s">
        <v>58</v>
      </c>
      <c r="E524" s="6" t="s">
        <v>328</v>
      </c>
      <c r="F524" s="5"/>
      <c r="G524" s="7">
        <f>G526+G534+G541</f>
        <v>20482014</v>
      </c>
      <c r="H524" s="7">
        <f>H526+H534+H541</f>
        <v>4517760</v>
      </c>
      <c r="I524" s="7">
        <f>I526+I534+I541</f>
        <v>24999774</v>
      </c>
    </row>
    <row r="525" spans="1:9" ht="36" hidden="1">
      <c r="A525" s="12"/>
      <c r="B525" s="15" t="s">
        <v>403</v>
      </c>
      <c r="C525" s="5" t="s">
        <v>62</v>
      </c>
      <c r="D525" s="6" t="s">
        <v>58</v>
      </c>
      <c r="E525" s="6" t="s">
        <v>329</v>
      </c>
      <c r="F525" s="5"/>
      <c r="G525" s="7">
        <v>0</v>
      </c>
      <c r="H525" s="7">
        <v>0</v>
      </c>
      <c r="I525" s="7">
        <v>0</v>
      </c>
    </row>
    <row r="526" spans="1:9" ht="36">
      <c r="A526" s="12"/>
      <c r="B526" s="15" t="s">
        <v>403</v>
      </c>
      <c r="C526" s="5" t="s">
        <v>62</v>
      </c>
      <c r="D526" s="6" t="s">
        <v>58</v>
      </c>
      <c r="E526" s="6" t="s">
        <v>565</v>
      </c>
      <c r="F526" s="5"/>
      <c r="G526" s="7">
        <f>G528+G530</f>
        <v>7118110</v>
      </c>
      <c r="H526" s="7">
        <f>H528+H530</f>
        <v>-513110</v>
      </c>
      <c r="I526" s="7">
        <f>I528+I530</f>
        <v>6605000</v>
      </c>
    </row>
    <row r="527" spans="1:9" ht="24">
      <c r="A527" s="12"/>
      <c r="B527" s="15" t="s">
        <v>612</v>
      </c>
      <c r="C527" s="5" t="s">
        <v>62</v>
      </c>
      <c r="D527" s="6" t="s">
        <v>58</v>
      </c>
      <c r="E527" s="6" t="s">
        <v>613</v>
      </c>
      <c r="F527" s="5"/>
      <c r="G527" s="7">
        <f>G528+G530</f>
        <v>7118110</v>
      </c>
      <c r="H527" s="7">
        <f>H528+H530</f>
        <v>-513110</v>
      </c>
      <c r="I527" s="7">
        <f>I528+I530</f>
        <v>6605000</v>
      </c>
    </row>
    <row r="528" spans="1:9" ht="24">
      <c r="A528" s="12"/>
      <c r="B528" s="15" t="s">
        <v>163</v>
      </c>
      <c r="C528" s="5" t="s">
        <v>62</v>
      </c>
      <c r="D528" s="6" t="s">
        <v>58</v>
      </c>
      <c r="E528" s="6" t="s">
        <v>458</v>
      </c>
      <c r="F528" s="5"/>
      <c r="G528" s="7">
        <f>G529</f>
        <v>642370</v>
      </c>
      <c r="H528" s="7">
        <f>H529</f>
        <v>6420</v>
      </c>
      <c r="I528" s="7">
        <f>I529</f>
        <v>648790</v>
      </c>
    </row>
    <row r="529" spans="1:9" ht="48">
      <c r="A529" s="12"/>
      <c r="B529" s="15" t="s">
        <v>115</v>
      </c>
      <c r="C529" s="5" t="s">
        <v>62</v>
      </c>
      <c r="D529" s="6" t="s">
        <v>58</v>
      </c>
      <c r="E529" s="6" t="s">
        <v>458</v>
      </c>
      <c r="F529" s="5" t="s">
        <v>97</v>
      </c>
      <c r="G529" s="7">
        <v>642370</v>
      </c>
      <c r="H529" s="7">
        <f>I529-G529</f>
        <v>6420</v>
      </c>
      <c r="I529" s="7">
        <v>648790</v>
      </c>
    </row>
    <row r="530" spans="1:9" ht="12.75">
      <c r="A530" s="12"/>
      <c r="B530" s="15" t="s">
        <v>260</v>
      </c>
      <c r="C530" s="5" t="s">
        <v>62</v>
      </c>
      <c r="D530" s="6" t="s">
        <v>58</v>
      </c>
      <c r="E530" s="6" t="s">
        <v>459</v>
      </c>
      <c r="F530" s="5"/>
      <c r="G530" s="7">
        <f>G531+G532+G533</f>
        <v>6475740</v>
      </c>
      <c r="H530" s="7">
        <f>H531+H532+H533</f>
        <v>-519530</v>
      </c>
      <c r="I530" s="7">
        <f>I531+I532+I533</f>
        <v>5956210</v>
      </c>
    </row>
    <row r="531" spans="1:9" ht="48">
      <c r="A531" s="13"/>
      <c r="B531" s="15" t="s">
        <v>115</v>
      </c>
      <c r="C531" s="5" t="s">
        <v>62</v>
      </c>
      <c r="D531" s="6" t="s">
        <v>58</v>
      </c>
      <c r="E531" s="6" t="s">
        <v>459</v>
      </c>
      <c r="F531" s="5" t="s">
        <v>97</v>
      </c>
      <c r="G531" s="7">
        <v>6475740</v>
      </c>
      <c r="H531" s="7">
        <f>I531-G531</f>
        <v>-568230</v>
      </c>
      <c r="I531" s="7">
        <v>5907510</v>
      </c>
    </row>
    <row r="532" spans="1:9" ht="24">
      <c r="A532" s="13"/>
      <c r="B532" s="15" t="s">
        <v>116</v>
      </c>
      <c r="C532" s="5" t="s">
        <v>62</v>
      </c>
      <c r="D532" s="6" t="s">
        <v>58</v>
      </c>
      <c r="E532" s="6" t="s">
        <v>459</v>
      </c>
      <c r="F532" s="5" t="s">
        <v>215</v>
      </c>
      <c r="G532" s="7">
        <v>0</v>
      </c>
      <c r="H532" s="7">
        <f>I532-G532</f>
        <v>46000</v>
      </c>
      <c r="I532" s="7">
        <v>46000</v>
      </c>
    </row>
    <row r="533" spans="1:9" ht="12.75">
      <c r="A533" s="13"/>
      <c r="B533" s="15" t="s">
        <v>119</v>
      </c>
      <c r="C533" s="5" t="s">
        <v>62</v>
      </c>
      <c r="D533" s="6" t="s">
        <v>58</v>
      </c>
      <c r="E533" s="6" t="s">
        <v>459</v>
      </c>
      <c r="F533" s="5" t="s">
        <v>212</v>
      </c>
      <c r="G533" s="7">
        <v>0</v>
      </c>
      <c r="H533" s="7">
        <f>I533-G533</f>
        <v>2700</v>
      </c>
      <c r="I533" s="7">
        <v>2700</v>
      </c>
    </row>
    <row r="534" spans="1:9" ht="36">
      <c r="A534" s="12"/>
      <c r="B534" s="15" t="s">
        <v>404</v>
      </c>
      <c r="C534" s="5" t="s">
        <v>62</v>
      </c>
      <c r="D534" s="6" t="s">
        <v>58</v>
      </c>
      <c r="E534" s="6" t="s">
        <v>330</v>
      </c>
      <c r="F534" s="5"/>
      <c r="G534" s="7">
        <f>G535+G539</f>
        <v>13363904</v>
      </c>
      <c r="H534" s="7">
        <f>H535+H539</f>
        <v>4910870</v>
      </c>
      <c r="I534" s="7">
        <f>I535+I539</f>
        <v>18274774</v>
      </c>
    </row>
    <row r="535" spans="1:9" ht="36">
      <c r="A535" s="12"/>
      <c r="B535" s="15" t="s">
        <v>405</v>
      </c>
      <c r="C535" s="5" t="s">
        <v>62</v>
      </c>
      <c r="D535" s="6" t="s">
        <v>58</v>
      </c>
      <c r="E535" s="6" t="s">
        <v>460</v>
      </c>
      <c r="F535" s="5"/>
      <c r="G535" s="7">
        <f>G536+G537+G538</f>
        <v>7941711</v>
      </c>
      <c r="H535" s="7">
        <f>H536+H537+H538</f>
        <v>3906239</v>
      </c>
      <c r="I535" s="7">
        <f>I536+I537+I538</f>
        <v>11847950</v>
      </c>
    </row>
    <row r="536" spans="1:9" ht="48">
      <c r="A536" s="13"/>
      <c r="B536" s="15" t="s">
        <v>115</v>
      </c>
      <c r="C536" s="5" t="s">
        <v>62</v>
      </c>
      <c r="D536" s="6" t="s">
        <v>58</v>
      </c>
      <c r="E536" s="6" t="s">
        <v>460</v>
      </c>
      <c r="F536" s="5" t="s">
        <v>97</v>
      </c>
      <c r="G536" s="7">
        <v>7606400</v>
      </c>
      <c r="H536" s="7">
        <f>I536-G536</f>
        <v>2269200</v>
      </c>
      <c r="I536" s="7">
        <v>9875600</v>
      </c>
    </row>
    <row r="537" spans="1:9" ht="24">
      <c r="A537" s="13"/>
      <c r="B537" s="15" t="s">
        <v>116</v>
      </c>
      <c r="C537" s="5" t="s">
        <v>62</v>
      </c>
      <c r="D537" s="6" t="s">
        <v>58</v>
      </c>
      <c r="E537" s="6" t="s">
        <v>460</v>
      </c>
      <c r="F537" s="5" t="s">
        <v>215</v>
      </c>
      <c r="G537" s="7">
        <v>335311</v>
      </c>
      <c r="H537" s="7">
        <f>I537-G537</f>
        <v>1618839</v>
      </c>
      <c r="I537" s="7">
        <v>1954150</v>
      </c>
    </row>
    <row r="538" spans="1:9" ht="12.75">
      <c r="A538" s="13"/>
      <c r="B538" s="15" t="s">
        <v>119</v>
      </c>
      <c r="C538" s="5" t="s">
        <v>62</v>
      </c>
      <c r="D538" s="6" t="s">
        <v>58</v>
      </c>
      <c r="E538" s="6" t="s">
        <v>460</v>
      </c>
      <c r="F538" s="5" t="s">
        <v>212</v>
      </c>
      <c r="G538" s="7">
        <v>0</v>
      </c>
      <c r="H538" s="7">
        <f>I538-G538</f>
        <v>18200</v>
      </c>
      <c r="I538" s="7">
        <v>18200</v>
      </c>
    </row>
    <row r="539" spans="1:9" ht="36">
      <c r="A539" s="12"/>
      <c r="B539" s="15" t="s">
        <v>405</v>
      </c>
      <c r="C539" s="5" t="s">
        <v>62</v>
      </c>
      <c r="D539" s="6" t="s">
        <v>58</v>
      </c>
      <c r="E539" s="6" t="s">
        <v>461</v>
      </c>
      <c r="F539" s="5"/>
      <c r="G539" s="7">
        <f>G540</f>
        <v>5422193</v>
      </c>
      <c r="H539" s="7">
        <f>H540</f>
        <v>1004631</v>
      </c>
      <c r="I539" s="7">
        <f>I540</f>
        <v>6426824</v>
      </c>
    </row>
    <row r="540" spans="1:9" ht="48">
      <c r="A540" s="12"/>
      <c r="B540" s="15" t="s">
        <v>115</v>
      </c>
      <c r="C540" s="5" t="s">
        <v>62</v>
      </c>
      <c r="D540" s="6" t="s">
        <v>58</v>
      </c>
      <c r="E540" s="6" t="s">
        <v>461</v>
      </c>
      <c r="F540" s="5" t="s">
        <v>97</v>
      </c>
      <c r="G540" s="7">
        <v>5422193</v>
      </c>
      <c r="H540" s="7">
        <f>I540-G540</f>
        <v>1004631</v>
      </c>
      <c r="I540" s="7">
        <v>6426824</v>
      </c>
    </row>
    <row r="541" spans="1:9" ht="36">
      <c r="A541" s="13"/>
      <c r="B541" s="15" t="s">
        <v>742</v>
      </c>
      <c r="C541" s="5" t="s">
        <v>62</v>
      </c>
      <c r="D541" s="6" t="s">
        <v>58</v>
      </c>
      <c r="E541" s="6" t="s">
        <v>743</v>
      </c>
      <c r="F541" s="5"/>
      <c r="G541" s="7">
        <f>G542</f>
        <v>0</v>
      </c>
      <c r="H541" s="7">
        <f>H542</f>
        <v>120000</v>
      </c>
      <c r="I541" s="7">
        <f>I542</f>
        <v>120000</v>
      </c>
    </row>
    <row r="542" spans="1:9" ht="12.75">
      <c r="A542" s="12"/>
      <c r="B542" s="15" t="s">
        <v>744</v>
      </c>
      <c r="C542" s="5" t="s">
        <v>62</v>
      </c>
      <c r="D542" s="6" t="s">
        <v>58</v>
      </c>
      <c r="E542" s="6" t="s">
        <v>745</v>
      </c>
      <c r="F542" s="5"/>
      <c r="G542" s="7">
        <f>G543+G544</f>
        <v>0</v>
      </c>
      <c r="H542" s="7">
        <f>H543+H544</f>
        <v>120000</v>
      </c>
      <c r="I542" s="7">
        <f>I543+I544</f>
        <v>120000</v>
      </c>
    </row>
    <row r="543" spans="1:9" ht="24">
      <c r="A543" s="12"/>
      <c r="B543" s="15" t="s">
        <v>116</v>
      </c>
      <c r="C543" s="5" t="s">
        <v>62</v>
      </c>
      <c r="D543" s="6" t="s">
        <v>58</v>
      </c>
      <c r="E543" s="6" t="s">
        <v>745</v>
      </c>
      <c r="F543" s="5" t="s">
        <v>215</v>
      </c>
      <c r="G543" s="7">
        <v>0</v>
      </c>
      <c r="H543" s="7">
        <f>I543-G543</f>
        <v>50000</v>
      </c>
      <c r="I543" s="7">
        <v>50000</v>
      </c>
    </row>
    <row r="544" spans="1:9" ht="12.75">
      <c r="A544" s="13"/>
      <c r="B544" s="15" t="s">
        <v>121</v>
      </c>
      <c r="C544" s="5" t="s">
        <v>62</v>
      </c>
      <c r="D544" s="6" t="s">
        <v>58</v>
      </c>
      <c r="E544" s="6" t="s">
        <v>745</v>
      </c>
      <c r="F544" s="5" t="s">
        <v>227</v>
      </c>
      <c r="G544" s="7">
        <v>0</v>
      </c>
      <c r="H544" s="7">
        <f>I544-G544</f>
        <v>70000</v>
      </c>
      <c r="I544" s="7">
        <v>70000</v>
      </c>
    </row>
    <row r="545" spans="1:9" ht="24">
      <c r="A545" s="8"/>
      <c r="B545" s="15" t="s">
        <v>746</v>
      </c>
      <c r="C545" s="5" t="s">
        <v>62</v>
      </c>
      <c r="D545" s="6" t="s">
        <v>58</v>
      </c>
      <c r="E545" s="6" t="s">
        <v>717</v>
      </c>
      <c r="F545" s="5"/>
      <c r="G545" s="7">
        <f>G546</f>
        <v>0</v>
      </c>
      <c r="H545" s="7">
        <f>H546</f>
        <v>201000</v>
      </c>
      <c r="I545" s="7">
        <f>I546</f>
        <v>201000</v>
      </c>
    </row>
    <row r="546" spans="1:9" ht="12.75">
      <c r="A546" s="8"/>
      <c r="B546" s="15" t="s">
        <v>747</v>
      </c>
      <c r="C546" s="5" t="s">
        <v>62</v>
      </c>
      <c r="D546" s="6" t="s">
        <v>58</v>
      </c>
      <c r="E546" s="6" t="s">
        <v>719</v>
      </c>
      <c r="F546" s="5"/>
      <c r="G546" s="7">
        <f>G547+G550</f>
        <v>0</v>
      </c>
      <c r="H546" s="7">
        <f>H547+H550</f>
        <v>201000</v>
      </c>
      <c r="I546" s="7">
        <f>I547+I550</f>
        <v>201000</v>
      </c>
    </row>
    <row r="547" spans="1:9" ht="24">
      <c r="A547" s="8"/>
      <c r="B547" s="15" t="s">
        <v>732</v>
      </c>
      <c r="C547" s="5" t="s">
        <v>62</v>
      </c>
      <c r="D547" s="6" t="s">
        <v>58</v>
      </c>
      <c r="E547" s="6" t="s">
        <v>733</v>
      </c>
      <c r="F547" s="5"/>
      <c r="G547" s="7">
        <f aca="true" t="shared" si="48" ref="G547:I548">G548</f>
        <v>0</v>
      </c>
      <c r="H547" s="7">
        <f t="shared" si="48"/>
        <v>15000</v>
      </c>
      <c r="I547" s="7">
        <f t="shared" si="48"/>
        <v>15000</v>
      </c>
    </row>
    <row r="548" spans="1:9" ht="24">
      <c r="A548" s="8"/>
      <c r="B548" s="15" t="s">
        <v>734</v>
      </c>
      <c r="C548" s="5" t="s">
        <v>62</v>
      </c>
      <c r="D548" s="6" t="s">
        <v>58</v>
      </c>
      <c r="E548" s="6" t="s">
        <v>735</v>
      </c>
      <c r="F548" s="5"/>
      <c r="G548" s="7">
        <f t="shared" si="48"/>
        <v>0</v>
      </c>
      <c r="H548" s="7">
        <f t="shared" si="48"/>
        <v>15000</v>
      </c>
      <c r="I548" s="7">
        <f t="shared" si="48"/>
        <v>15000</v>
      </c>
    </row>
    <row r="549" spans="1:9" ht="24">
      <c r="A549" s="8"/>
      <c r="B549" s="15" t="s">
        <v>116</v>
      </c>
      <c r="C549" s="5" t="s">
        <v>62</v>
      </c>
      <c r="D549" s="6" t="s">
        <v>58</v>
      </c>
      <c r="E549" s="6" t="s">
        <v>735</v>
      </c>
      <c r="F549" s="5" t="s">
        <v>215</v>
      </c>
      <c r="G549" s="7">
        <v>0</v>
      </c>
      <c r="H549" s="7">
        <f>I549-G549</f>
        <v>15000</v>
      </c>
      <c r="I549" s="7">
        <v>15000</v>
      </c>
    </row>
    <row r="550" spans="1:9" ht="24">
      <c r="A550" s="8"/>
      <c r="B550" s="15" t="s">
        <v>724</v>
      </c>
      <c r="C550" s="5" t="s">
        <v>62</v>
      </c>
      <c r="D550" s="6" t="s">
        <v>58</v>
      </c>
      <c r="E550" s="6" t="s">
        <v>725</v>
      </c>
      <c r="F550" s="5"/>
      <c r="G550" s="7">
        <f aca="true" t="shared" si="49" ref="G550:I551">G551</f>
        <v>0</v>
      </c>
      <c r="H550" s="7">
        <f t="shared" si="49"/>
        <v>186000</v>
      </c>
      <c r="I550" s="7">
        <f t="shared" si="49"/>
        <v>186000</v>
      </c>
    </row>
    <row r="551" spans="1:9" ht="12.75">
      <c r="A551" s="8"/>
      <c r="B551" s="15" t="s">
        <v>728</v>
      </c>
      <c r="C551" s="5" t="s">
        <v>62</v>
      </c>
      <c r="D551" s="6" t="s">
        <v>58</v>
      </c>
      <c r="E551" s="6" t="s">
        <v>729</v>
      </c>
      <c r="F551" s="5"/>
      <c r="G551" s="7">
        <f t="shared" si="49"/>
        <v>0</v>
      </c>
      <c r="H551" s="7">
        <f t="shared" si="49"/>
        <v>186000</v>
      </c>
      <c r="I551" s="7">
        <f t="shared" si="49"/>
        <v>186000</v>
      </c>
    </row>
    <row r="552" spans="1:9" ht="24">
      <c r="A552" s="8"/>
      <c r="B552" s="15" t="s">
        <v>116</v>
      </c>
      <c r="C552" s="5" t="s">
        <v>62</v>
      </c>
      <c r="D552" s="6" t="s">
        <v>58</v>
      </c>
      <c r="E552" s="6" t="s">
        <v>729</v>
      </c>
      <c r="F552" s="5" t="s">
        <v>215</v>
      </c>
      <c r="G552" s="7">
        <v>0</v>
      </c>
      <c r="H552" s="7">
        <f>I552-G552</f>
        <v>186000</v>
      </c>
      <c r="I552" s="7">
        <v>186000</v>
      </c>
    </row>
    <row r="553" spans="2:9" ht="12.75">
      <c r="B553" s="22" t="s">
        <v>205</v>
      </c>
      <c r="C553" s="5" t="s">
        <v>63</v>
      </c>
      <c r="D553" s="6"/>
      <c r="E553" s="6"/>
      <c r="F553" s="5"/>
      <c r="G553" s="7">
        <f>G554+G587</f>
        <v>55951415.76</v>
      </c>
      <c r="H553" s="7">
        <f>H554+H587</f>
        <v>8256377.16</v>
      </c>
      <c r="I553" s="7">
        <f>I554+I587</f>
        <v>64207792.92</v>
      </c>
    </row>
    <row r="554" spans="2:9" ht="12.75">
      <c r="B554" s="22" t="s">
        <v>29</v>
      </c>
      <c r="C554" s="5" t="s">
        <v>63</v>
      </c>
      <c r="D554" s="6" t="s">
        <v>51</v>
      </c>
      <c r="E554" s="6"/>
      <c r="F554" s="5"/>
      <c r="G554" s="7">
        <f>G555+G581</f>
        <v>50989630.76</v>
      </c>
      <c r="H554" s="7">
        <f>H555+H581</f>
        <v>7590864.16</v>
      </c>
      <c r="I554" s="7">
        <f>I555+I581</f>
        <v>58580494.92</v>
      </c>
    </row>
    <row r="555" spans="2:9" ht="25.5">
      <c r="B555" s="22" t="s">
        <v>382</v>
      </c>
      <c r="C555" s="5" t="s">
        <v>63</v>
      </c>
      <c r="D555" s="6" t="s">
        <v>51</v>
      </c>
      <c r="E555" s="6" t="s">
        <v>301</v>
      </c>
      <c r="F555" s="5"/>
      <c r="G555" s="7">
        <f>G556+G567+G576</f>
        <v>49593202.19</v>
      </c>
      <c r="H555" s="7">
        <f>H556+H567+H576</f>
        <v>8987292.73</v>
      </c>
      <c r="I555" s="7">
        <f>I556+I567+I576</f>
        <v>58580494.92</v>
      </c>
    </row>
    <row r="556" spans="2:9" ht="12.75">
      <c r="B556" s="22" t="s">
        <v>383</v>
      </c>
      <c r="C556" s="5" t="s">
        <v>63</v>
      </c>
      <c r="D556" s="6" t="s">
        <v>51</v>
      </c>
      <c r="E556" s="6" t="s">
        <v>302</v>
      </c>
      <c r="F556" s="5"/>
      <c r="G556" s="7">
        <f>G557+G563+G565</f>
        <v>34744344.19</v>
      </c>
      <c r="H556" s="7">
        <f>H557+H563+H565</f>
        <v>5839978.53</v>
      </c>
      <c r="I556" s="7">
        <f>I557+I563+I565</f>
        <v>40584322.72</v>
      </c>
    </row>
    <row r="557" spans="2:9" ht="25.5">
      <c r="B557" s="22" t="s">
        <v>384</v>
      </c>
      <c r="C557" s="5" t="s">
        <v>63</v>
      </c>
      <c r="D557" s="6" t="s">
        <v>51</v>
      </c>
      <c r="E557" s="6" t="s">
        <v>303</v>
      </c>
      <c r="F557" s="5"/>
      <c r="G557" s="7">
        <f>G558+G559+G561</f>
        <v>33534646</v>
      </c>
      <c r="H557" s="7">
        <f>H558+H559+H561</f>
        <v>5788448</v>
      </c>
      <c r="I557" s="7">
        <f>I558+I559+I561</f>
        <v>39323094</v>
      </c>
    </row>
    <row r="558" spans="2:9" ht="25.5" hidden="1">
      <c r="B558" s="22" t="s">
        <v>117</v>
      </c>
      <c r="C558" s="5" t="s">
        <v>63</v>
      </c>
      <c r="D558" s="6" t="s">
        <v>51</v>
      </c>
      <c r="E558" s="6" t="s">
        <v>303</v>
      </c>
      <c r="F558" s="5" t="s">
        <v>216</v>
      </c>
      <c r="G558" s="7">
        <v>0</v>
      </c>
      <c r="H558" s="7">
        <v>0</v>
      </c>
      <c r="I558" s="7">
        <f>G558+H558</f>
        <v>0</v>
      </c>
    </row>
    <row r="559" spans="2:9" ht="12.75">
      <c r="B559" s="15" t="s">
        <v>600</v>
      </c>
      <c r="C559" s="5" t="s">
        <v>63</v>
      </c>
      <c r="D559" s="6" t="s">
        <v>51</v>
      </c>
      <c r="E559" s="6" t="s">
        <v>614</v>
      </c>
      <c r="F559" s="5"/>
      <c r="G559" s="7">
        <f>G560</f>
        <v>33534646</v>
      </c>
      <c r="H559" s="7">
        <f>H560</f>
        <v>5688448</v>
      </c>
      <c r="I559" s="7">
        <f>I560</f>
        <v>39223094</v>
      </c>
    </row>
    <row r="560" spans="2:9" ht="25.5">
      <c r="B560" s="22" t="s">
        <v>117</v>
      </c>
      <c r="C560" s="5" t="s">
        <v>63</v>
      </c>
      <c r="D560" s="6" t="s">
        <v>51</v>
      </c>
      <c r="E560" s="6" t="s">
        <v>614</v>
      </c>
      <c r="F560" s="5" t="s">
        <v>216</v>
      </c>
      <c r="G560" s="7">
        <v>33534646</v>
      </c>
      <c r="H560" s="7">
        <f>I560-G560</f>
        <v>5688448</v>
      </c>
      <c r="I560" s="7">
        <f>39418299-195205</f>
        <v>39223094</v>
      </c>
    </row>
    <row r="561" spans="2:9" ht="12.75">
      <c r="B561" s="15" t="s">
        <v>709</v>
      </c>
      <c r="C561" s="5" t="s">
        <v>63</v>
      </c>
      <c r="D561" s="6" t="s">
        <v>51</v>
      </c>
      <c r="E561" s="6" t="s">
        <v>710</v>
      </c>
      <c r="F561" s="5"/>
      <c r="G561" s="7">
        <f>G562</f>
        <v>0</v>
      </c>
      <c r="H561" s="7">
        <f>H562</f>
        <v>100000</v>
      </c>
      <c r="I561" s="7">
        <f>I562</f>
        <v>100000</v>
      </c>
    </row>
    <row r="562" spans="2:9" ht="24">
      <c r="B562" s="15" t="s">
        <v>117</v>
      </c>
      <c r="C562" s="5" t="s">
        <v>63</v>
      </c>
      <c r="D562" s="6" t="s">
        <v>51</v>
      </c>
      <c r="E562" s="6" t="s">
        <v>710</v>
      </c>
      <c r="F562" s="5" t="s">
        <v>216</v>
      </c>
      <c r="G562" s="7">
        <v>0</v>
      </c>
      <c r="H562" s="7">
        <f>I562-G562</f>
        <v>100000</v>
      </c>
      <c r="I562" s="7">
        <v>100000</v>
      </c>
    </row>
    <row r="563" spans="2:9" ht="36">
      <c r="B563" s="15" t="s">
        <v>505</v>
      </c>
      <c r="C563" s="5" t="s">
        <v>63</v>
      </c>
      <c r="D563" s="6" t="s">
        <v>51</v>
      </c>
      <c r="E563" s="6" t="s">
        <v>442</v>
      </c>
      <c r="F563" s="5"/>
      <c r="G563" s="7">
        <f>G564</f>
        <v>1209698.19</v>
      </c>
      <c r="H563" s="7">
        <f>H564</f>
        <v>-0.07999999984167516</v>
      </c>
      <c r="I563" s="7">
        <f>I564</f>
        <v>1209698.11</v>
      </c>
    </row>
    <row r="564" spans="2:9" ht="24">
      <c r="B564" s="15" t="s">
        <v>117</v>
      </c>
      <c r="C564" s="5" t="s">
        <v>63</v>
      </c>
      <c r="D564" s="6" t="s">
        <v>51</v>
      </c>
      <c r="E564" s="6" t="s">
        <v>442</v>
      </c>
      <c r="F564" s="5" t="s">
        <v>216</v>
      </c>
      <c r="G564" s="7">
        <v>1209698.19</v>
      </c>
      <c r="H564" s="7">
        <f>I564-G564</f>
        <v>-0.07999999984167516</v>
      </c>
      <c r="I564" s="7">
        <v>1209698.11</v>
      </c>
    </row>
    <row r="565" spans="2:9" ht="36">
      <c r="B565" s="15" t="s">
        <v>643</v>
      </c>
      <c r="C565" s="5" t="s">
        <v>63</v>
      </c>
      <c r="D565" s="6" t="s">
        <v>51</v>
      </c>
      <c r="E565" s="6" t="s">
        <v>644</v>
      </c>
      <c r="F565" s="5"/>
      <c r="G565" s="7">
        <f>G566</f>
        <v>0</v>
      </c>
      <c r="H565" s="7">
        <f>H566</f>
        <v>51530.61</v>
      </c>
      <c r="I565" s="7">
        <f>I566</f>
        <v>51530.61</v>
      </c>
    </row>
    <row r="566" spans="2:9" ht="24">
      <c r="B566" s="15" t="s">
        <v>117</v>
      </c>
      <c r="C566" s="5" t="s">
        <v>63</v>
      </c>
      <c r="D566" s="6" t="s">
        <v>51</v>
      </c>
      <c r="E566" s="6" t="s">
        <v>644</v>
      </c>
      <c r="F566" s="5" t="s">
        <v>216</v>
      </c>
      <c r="G566" s="7">
        <v>0</v>
      </c>
      <c r="H566" s="7">
        <f>I566-G566</f>
        <v>51530.61</v>
      </c>
      <c r="I566" s="7">
        <v>51530.61</v>
      </c>
    </row>
    <row r="567" spans="2:9" ht="12.75">
      <c r="B567" s="22" t="s">
        <v>385</v>
      </c>
      <c r="C567" s="5" t="s">
        <v>63</v>
      </c>
      <c r="D567" s="6" t="s">
        <v>51</v>
      </c>
      <c r="E567" s="6" t="s">
        <v>305</v>
      </c>
      <c r="F567" s="5"/>
      <c r="G567" s="7">
        <f>G568</f>
        <v>13817958</v>
      </c>
      <c r="H567" s="7">
        <f>H568</f>
        <v>3227514.2</v>
      </c>
      <c r="I567" s="7">
        <f>I568</f>
        <v>17045472.2</v>
      </c>
    </row>
    <row r="568" spans="2:9" ht="38.25">
      <c r="B568" s="22" t="s">
        <v>386</v>
      </c>
      <c r="C568" s="5" t="s">
        <v>63</v>
      </c>
      <c r="D568" s="6" t="s">
        <v>51</v>
      </c>
      <c r="E568" s="6" t="s">
        <v>304</v>
      </c>
      <c r="F568" s="5"/>
      <c r="G568" s="7">
        <f>G569+G571+G572+G574</f>
        <v>13817958</v>
      </c>
      <c r="H568" s="7">
        <f>H569+H571+H572+H574</f>
        <v>3227514.2</v>
      </c>
      <c r="I568" s="7">
        <f>I569+I571+I572+I574</f>
        <v>17045472.2</v>
      </c>
    </row>
    <row r="569" spans="2:9" ht="25.5" hidden="1">
      <c r="B569" s="22" t="s">
        <v>117</v>
      </c>
      <c r="C569" s="5" t="s">
        <v>63</v>
      </c>
      <c r="D569" s="6" t="s">
        <v>51</v>
      </c>
      <c r="E569" s="6" t="s">
        <v>304</v>
      </c>
      <c r="F569" s="5" t="s">
        <v>216</v>
      </c>
      <c r="G569" s="7">
        <v>0</v>
      </c>
      <c r="H569" s="7">
        <v>0</v>
      </c>
      <c r="I569" s="7">
        <f>G569+H569</f>
        <v>0</v>
      </c>
    </row>
    <row r="570" spans="2:9" ht="12.75">
      <c r="B570" s="15" t="s">
        <v>600</v>
      </c>
      <c r="C570" s="5" t="s">
        <v>63</v>
      </c>
      <c r="D570" s="6" t="s">
        <v>51</v>
      </c>
      <c r="E570" s="6" t="s">
        <v>615</v>
      </c>
      <c r="F570" s="5"/>
      <c r="G570" s="7">
        <f>G571</f>
        <v>13817958</v>
      </c>
      <c r="H570" s="7">
        <f>H571</f>
        <v>3102004</v>
      </c>
      <c r="I570" s="7">
        <f>I571</f>
        <v>16919962</v>
      </c>
    </row>
    <row r="571" spans="2:9" ht="24">
      <c r="B571" s="15" t="s">
        <v>117</v>
      </c>
      <c r="C571" s="5" t="s">
        <v>63</v>
      </c>
      <c r="D571" s="6" t="s">
        <v>51</v>
      </c>
      <c r="E571" s="6" t="s">
        <v>615</v>
      </c>
      <c r="F571" s="5" t="s">
        <v>216</v>
      </c>
      <c r="G571" s="7">
        <v>13817958</v>
      </c>
      <c r="H571" s="7">
        <f>I571-G571</f>
        <v>3102004</v>
      </c>
      <c r="I571" s="7">
        <f>16859100+60862</f>
        <v>16919962</v>
      </c>
    </row>
    <row r="572" spans="2:9" ht="36">
      <c r="B572" s="15" t="s">
        <v>646</v>
      </c>
      <c r="C572" s="5" t="s">
        <v>63</v>
      </c>
      <c r="D572" s="6" t="s">
        <v>51</v>
      </c>
      <c r="E572" s="6" t="s">
        <v>645</v>
      </c>
      <c r="F572" s="5"/>
      <c r="G572" s="7">
        <f>G573</f>
        <v>0</v>
      </c>
      <c r="H572" s="7">
        <f>H573</f>
        <v>110510.2</v>
      </c>
      <c r="I572" s="7">
        <f>I573</f>
        <v>110510.2</v>
      </c>
    </row>
    <row r="573" spans="2:9" ht="24">
      <c r="B573" s="15" t="s">
        <v>117</v>
      </c>
      <c r="C573" s="5" t="s">
        <v>63</v>
      </c>
      <c r="D573" s="6" t="s">
        <v>51</v>
      </c>
      <c r="E573" s="6" t="s">
        <v>645</v>
      </c>
      <c r="F573" s="5" t="s">
        <v>216</v>
      </c>
      <c r="G573" s="7">
        <v>0</v>
      </c>
      <c r="H573" s="7">
        <f>I573-G573</f>
        <v>110510.2</v>
      </c>
      <c r="I573" s="7">
        <v>110510.2</v>
      </c>
    </row>
    <row r="574" spans="2:9" ht="12.75">
      <c r="B574" s="15" t="s">
        <v>709</v>
      </c>
      <c r="C574" s="5" t="s">
        <v>63</v>
      </c>
      <c r="D574" s="6" t="s">
        <v>51</v>
      </c>
      <c r="E574" s="6" t="s">
        <v>711</v>
      </c>
      <c r="F574" s="5"/>
      <c r="G574" s="7">
        <f>G575</f>
        <v>0</v>
      </c>
      <c r="H574" s="7">
        <f>H575</f>
        <v>15000</v>
      </c>
      <c r="I574" s="7">
        <f>I575</f>
        <v>15000</v>
      </c>
    </row>
    <row r="575" spans="2:9" ht="24">
      <c r="B575" s="15" t="s">
        <v>117</v>
      </c>
      <c r="C575" s="5" t="s">
        <v>63</v>
      </c>
      <c r="D575" s="6" t="s">
        <v>51</v>
      </c>
      <c r="E575" s="6" t="s">
        <v>711</v>
      </c>
      <c r="F575" s="5" t="s">
        <v>216</v>
      </c>
      <c r="G575" s="7">
        <v>0</v>
      </c>
      <c r="H575" s="7">
        <f>I575-G575</f>
        <v>15000</v>
      </c>
      <c r="I575" s="7">
        <v>15000</v>
      </c>
    </row>
    <row r="576" spans="2:9" ht="25.5">
      <c r="B576" s="22" t="s">
        <v>387</v>
      </c>
      <c r="C576" s="5" t="s">
        <v>63</v>
      </c>
      <c r="D576" s="6" t="s">
        <v>51</v>
      </c>
      <c r="E576" s="6" t="s">
        <v>306</v>
      </c>
      <c r="F576" s="5"/>
      <c r="G576" s="7">
        <f>G577</f>
        <v>1030900</v>
      </c>
      <c r="H576" s="7">
        <f>H577</f>
        <v>-80200</v>
      </c>
      <c r="I576" s="7">
        <f>I577</f>
        <v>950700</v>
      </c>
    </row>
    <row r="577" spans="2:9" ht="25.5">
      <c r="B577" s="22" t="s">
        <v>151</v>
      </c>
      <c r="C577" s="5" t="s">
        <v>63</v>
      </c>
      <c r="D577" s="6" t="s">
        <v>51</v>
      </c>
      <c r="E577" s="6" t="s">
        <v>307</v>
      </c>
      <c r="F577" s="5"/>
      <c r="G577" s="7">
        <f>G578+G579</f>
        <v>1030900</v>
      </c>
      <c r="H577" s="7">
        <f>H578+H579</f>
        <v>-80200</v>
      </c>
      <c r="I577" s="7">
        <f>I578+I579</f>
        <v>950700</v>
      </c>
    </row>
    <row r="578" spans="2:9" ht="25.5" hidden="1">
      <c r="B578" s="22" t="s">
        <v>117</v>
      </c>
      <c r="C578" s="5" t="s">
        <v>63</v>
      </c>
      <c r="D578" s="6" t="s">
        <v>51</v>
      </c>
      <c r="E578" s="6" t="s">
        <v>307</v>
      </c>
      <c r="F578" s="5" t="s">
        <v>216</v>
      </c>
      <c r="G578" s="7">
        <v>0</v>
      </c>
      <c r="H578" s="7">
        <v>0</v>
      </c>
      <c r="I578" s="7">
        <f>G578+H578</f>
        <v>0</v>
      </c>
    </row>
    <row r="579" spans="2:9" ht="12.75">
      <c r="B579" s="15" t="s">
        <v>600</v>
      </c>
      <c r="C579" s="5" t="s">
        <v>63</v>
      </c>
      <c r="D579" s="6" t="s">
        <v>51</v>
      </c>
      <c r="E579" s="6" t="s">
        <v>616</v>
      </c>
      <c r="F579" s="5"/>
      <c r="G579" s="7">
        <f>G580</f>
        <v>1030900</v>
      </c>
      <c r="H579" s="7">
        <f>H580</f>
        <v>-80200</v>
      </c>
      <c r="I579" s="7">
        <f>I580</f>
        <v>950700</v>
      </c>
    </row>
    <row r="580" spans="2:9" ht="25.5">
      <c r="B580" s="22" t="s">
        <v>117</v>
      </c>
      <c r="C580" s="5" t="s">
        <v>63</v>
      </c>
      <c r="D580" s="6" t="s">
        <v>51</v>
      </c>
      <c r="E580" s="6" t="s">
        <v>616</v>
      </c>
      <c r="F580" s="5" t="s">
        <v>216</v>
      </c>
      <c r="G580" s="7">
        <v>1030900</v>
      </c>
      <c r="H580" s="7">
        <f>I580-G580</f>
        <v>-80200</v>
      </c>
      <c r="I580" s="7">
        <v>950700</v>
      </c>
    </row>
    <row r="581" spans="2:9" ht="25.5">
      <c r="B581" s="22" t="s">
        <v>531</v>
      </c>
      <c r="C581" s="5" t="s">
        <v>63</v>
      </c>
      <c r="D581" s="6" t="s">
        <v>51</v>
      </c>
      <c r="E581" s="5" t="s">
        <v>292</v>
      </c>
      <c r="F581" s="5"/>
      <c r="G581" s="7">
        <f>G582</f>
        <v>1396428.57</v>
      </c>
      <c r="H581" s="7">
        <f aca="true" t="shared" si="50" ref="H581:I585">H582</f>
        <v>-1396428.57</v>
      </c>
      <c r="I581" s="7">
        <f t="shared" si="50"/>
        <v>0</v>
      </c>
    </row>
    <row r="582" spans="2:9" ht="25.5">
      <c r="B582" s="22" t="s">
        <v>521</v>
      </c>
      <c r="C582" s="5" t="s">
        <v>63</v>
      </c>
      <c r="D582" s="6" t="s">
        <v>51</v>
      </c>
      <c r="E582" s="5" t="s">
        <v>519</v>
      </c>
      <c r="F582" s="5"/>
      <c r="G582" s="7">
        <f>G583</f>
        <v>1396428.57</v>
      </c>
      <c r="H582" s="7">
        <f t="shared" si="50"/>
        <v>-1396428.57</v>
      </c>
      <c r="I582" s="7">
        <f t="shared" si="50"/>
        <v>0</v>
      </c>
    </row>
    <row r="583" spans="2:9" ht="25.5">
      <c r="B583" s="22" t="s">
        <v>631</v>
      </c>
      <c r="C583" s="5" t="s">
        <v>63</v>
      </c>
      <c r="D583" s="6" t="s">
        <v>51</v>
      </c>
      <c r="E583" s="5" t="s">
        <v>520</v>
      </c>
      <c r="F583" s="5"/>
      <c r="G583" s="7">
        <f>G584</f>
        <v>1396428.57</v>
      </c>
      <c r="H583" s="7">
        <f t="shared" si="50"/>
        <v>-1396428.57</v>
      </c>
      <c r="I583" s="7">
        <f t="shared" si="50"/>
        <v>0</v>
      </c>
    </row>
    <row r="584" spans="2:9" ht="12.75">
      <c r="B584" s="22" t="s">
        <v>559</v>
      </c>
      <c r="C584" s="5" t="s">
        <v>63</v>
      </c>
      <c r="D584" s="6" t="s">
        <v>51</v>
      </c>
      <c r="E584" s="5" t="s">
        <v>555</v>
      </c>
      <c r="F584" s="5"/>
      <c r="G584" s="7">
        <f>G585</f>
        <v>1396428.57</v>
      </c>
      <c r="H584" s="7">
        <f t="shared" si="50"/>
        <v>-1396428.57</v>
      </c>
      <c r="I584" s="7">
        <f t="shared" si="50"/>
        <v>0</v>
      </c>
    </row>
    <row r="585" spans="2:9" ht="38.25">
      <c r="B585" s="22" t="s">
        <v>630</v>
      </c>
      <c r="C585" s="5" t="s">
        <v>63</v>
      </c>
      <c r="D585" s="6" t="s">
        <v>51</v>
      </c>
      <c r="E585" s="5" t="s">
        <v>629</v>
      </c>
      <c r="F585" s="5"/>
      <c r="G585" s="7">
        <f>G586</f>
        <v>1396428.57</v>
      </c>
      <c r="H585" s="7">
        <f t="shared" si="50"/>
        <v>-1396428.57</v>
      </c>
      <c r="I585" s="7">
        <f t="shared" si="50"/>
        <v>0</v>
      </c>
    </row>
    <row r="586" spans="2:9" ht="25.5">
      <c r="B586" s="22" t="s">
        <v>116</v>
      </c>
      <c r="C586" s="5" t="s">
        <v>63</v>
      </c>
      <c r="D586" s="6" t="s">
        <v>51</v>
      </c>
      <c r="E586" s="5" t="s">
        <v>629</v>
      </c>
      <c r="F586" s="5" t="s">
        <v>215</v>
      </c>
      <c r="G586" s="7">
        <v>1396428.57</v>
      </c>
      <c r="H586" s="7">
        <f>I586-G586</f>
        <v>-1396428.57</v>
      </c>
      <c r="I586" s="7">
        <v>0</v>
      </c>
    </row>
    <row r="587" spans="2:9" ht="12.75">
      <c r="B587" s="22" t="s">
        <v>11</v>
      </c>
      <c r="C587" s="5" t="s">
        <v>63</v>
      </c>
      <c r="D587" s="6" t="s">
        <v>54</v>
      </c>
      <c r="E587" s="6"/>
      <c r="F587" s="5"/>
      <c r="G587" s="7">
        <f>G597+G588</f>
        <v>4961785</v>
      </c>
      <c r="H587" s="7">
        <f>H597+H588</f>
        <v>665513</v>
      </c>
      <c r="I587" s="7">
        <f>I597+I588</f>
        <v>5627298</v>
      </c>
    </row>
    <row r="588" spans="2:9" ht="12.75">
      <c r="B588" s="15" t="s">
        <v>658</v>
      </c>
      <c r="C588" s="5" t="s">
        <v>63</v>
      </c>
      <c r="D588" s="6" t="s">
        <v>54</v>
      </c>
      <c r="E588" s="5" t="s">
        <v>334</v>
      </c>
      <c r="F588" s="5"/>
      <c r="G588" s="7">
        <f aca="true" t="shared" si="51" ref="G588:I589">G589</f>
        <v>0</v>
      </c>
      <c r="H588" s="7">
        <f t="shared" si="51"/>
        <v>92113</v>
      </c>
      <c r="I588" s="7">
        <f t="shared" si="51"/>
        <v>92113</v>
      </c>
    </row>
    <row r="589" spans="2:9" ht="24">
      <c r="B589" s="15" t="s">
        <v>408</v>
      </c>
      <c r="C589" s="5" t="s">
        <v>63</v>
      </c>
      <c r="D589" s="6" t="s">
        <v>54</v>
      </c>
      <c r="E589" s="5" t="s">
        <v>337</v>
      </c>
      <c r="F589" s="5"/>
      <c r="G589" s="7">
        <f t="shared" si="51"/>
        <v>0</v>
      </c>
      <c r="H589" s="7">
        <f t="shared" si="51"/>
        <v>92113</v>
      </c>
      <c r="I589" s="7">
        <f t="shared" si="51"/>
        <v>92113</v>
      </c>
    </row>
    <row r="590" spans="2:9" ht="24">
      <c r="B590" s="15" t="s">
        <v>659</v>
      </c>
      <c r="C590" s="5" t="s">
        <v>63</v>
      </c>
      <c r="D590" s="6" t="s">
        <v>54</v>
      </c>
      <c r="E590" s="5" t="s">
        <v>660</v>
      </c>
      <c r="F590" s="5"/>
      <c r="G590" s="7">
        <f>G591+G593+G595</f>
        <v>0</v>
      </c>
      <c r="H590" s="7">
        <f>H591+H593+H595</f>
        <v>92113</v>
      </c>
      <c r="I590" s="7">
        <f>I591+I593+I595</f>
        <v>92113</v>
      </c>
    </row>
    <row r="591" spans="2:9" ht="12.75">
      <c r="B591" s="15" t="s">
        <v>661</v>
      </c>
      <c r="C591" s="5" t="s">
        <v>63</v>
      </c>
      <c r="D591" s="6" t="s">
        <v>54</v>
      </c>
      <c r="E591" s="5" t="s">
        <v>662</v>
      </c>
      <c r="F591" s="5"/>
      <c r="G591" s="7">
        <f>G592</f>
        <v>0</v>
      </c>
      <c r="H591" s="7">
        <f>H592</f>
        <v>41800</v>
      </c>
      <c r="I591" s="7">
        <f>I592</f>
        <v>41800</v>
      </c>
    </row>
    <row r="592" spans="2:9" ht="25.5">
      <c r="B592" s="22" t="s">
        <v>116</v>
      </c>
      <c r="C592" s="5" t="s">
        <v>63</v>
      </c>
      <c r="D592" s="6" t="s">
        <v>54</v>
      </c>
      <c r="E592" s="5" t="s">
        <v>662</v>
      </c>
      <c r="F592" s="5" t="s">
        <v>215</v>
      </c>
      <c r="G592" s="7">
        <v>0</v>
      </c>
      <c r="H592" s="7">
        <f>I592-G592</f>
        <v>41800</v>
      </c>
      <c r="I592" s="7">
        <v>41800</v>
      </c>
    </row>
    <row r="593" spans="2:9" ht="48">
      <c r="B593" s="15" t="s">
        <v>663</v>
      </c>
      <c r="C593" s="5" t="s">
        <v>63</v>
      </c>
      <c r="D593" s="6" t="s">
        <v>54</v>
      </c>
      <c r="E593" s="5" t="s">
        <v>664</v>
      </c>
      <c r="F593" s="5"/>
      <c r="G593" s="7">
        <f>G594</f>
        <v>0</v>
      </c>
      <c r="H593" s="7">
        <f>H594</f>
        <v>30313</v>
      </c>
      <c r="I593" s="7">
        <f>I594</f>
        <v>30313</v>
      </c>
    </row>
    <row r="594" spans="2:9" ht="25.5">
      <c r="B594" s="22" t="s">
        <v>116</v>
      </c>
      <c r="C594" s="5" t="s">
        <v>63</v>
      </c>
      <c r="D594" s="6" t="s">
        <v>54</v>
      </c>
      <c r="E594" s="5" t="s">
        <v>664</v>
      </c>
      <c r="F594" s="5" t="s">
        <v>215</v>
      </c>
      <c r="G594" s="7">
        <v>0</v>
      </c>
      <c r="H594" s="7">
        <f>I594-G594</f>
        <v>30313</v>
      </c>
      <c r="I594" s="7">
        <v>30313</v>
      </c>
    </row>
    <row r="595" spans="2:9" ht="12.75">
      <c r="B595" s="15" t="s">
        <v>665</v>
      </c>
      <c r="C595" s="5" t="s">
        <v>63</v>
      </c>
      <c r="D595" s="6" t="s">
        <v>54</v>
      </c>
      <c r="E595" s="5" t="s">
        <v>666</v>
      </c>
      <c r="F595" s="5"/>
      <c r="G595" s="7">
        <f>G596</f>
        <v>0</v>
      </c>
      <c r="H595" s="7">
        <f>H596</f>
        <v>20000</v>
      </c>
      <c r="I595" s="7">
        <f>I596</f>
        <v>20000</v>
      </c>
    </row>
    <row r="596" spans="2:9" ht="25.5">
      <c r="B596" s="22" t="s">
        <v>116</v>
      </c>
      <c r="C596" s="5" t="s">
        <v>63</v>
      </c>
      <c r="D596" s="6" t="s">
        <v>54</v>
      </c>
      <c r="E596" s="5" t="s">
        <v>666</v>
      </c>
      <c r="F596" s="5" t="s">
        <v>215</v>
      </c>
      <c r="G596" s="7">
        <v>0</v>
      </c>
      <c r="H596" s="7">
        <f>I596-G596</f>
        <v>20000</v>
      </c>
      <c r="I596" s="7">
        <v>20000</v>
      </c>
    </row>
    <row r="597" spans="2:9" ht="25.5">
      <c r="B597" s="22" t="s">
        <v>382</v>
      </c>
      <c r="C597" s="5" t="s">
        <v>63</v>
      </c>
      <c r="D597" s="6" t="s">
        <v>54</v>
      </c>
      <c r="E597" s="6" t="s">
        <v>301</v>
      </c>
      <c r="F597" s="5"/>
      <c r="G597" s="7">
        <f>G598</f>
        <v>4961785</v>
      </c>
      <c r="H597" s="7">
        <f>H598</f>
        <v>573400</v>
      </c>
      <c r="I597" s="7">
        <f>I598</f>
        <v>5535185</v>
      </c>
    </row>
    <row r="598" spans="2:9" ht="38.25">
      <c r="B598" s="22" t="s">
        <v>516</v>
      </c>
      <c r="C598" s="5" t="s">
        <v>63</v>
      </c>
      <c r="D598" s="6" t="s">
        <v>54</v>
      </c>
      <c r="E598" s="6" t="s">
        <v>308</v>
      </c>
      <c r="F598" s="5"/>
      <c r="G598" s="7">
        <f>G600+G607</f>
        <v>4961785</v>
      </c>
      <c r="H598" s="7">
        <f>H600+H607</f>
        <v>573400</v>
      </c>
      <c r="I598" s="7">
        <f>I600+I607</f>
        <v>5535185</v>
      </c>
    </row>
    <row r="599" spans="2:9" ht="38.25" hidden="1">
      <c r="B599" s="22" t="s">
        <v>562</v>
      </c>
      <c r="C599" s="5" t="s">
        <v>63</v>
      </c>
      <c r="D599" s="6" t="s">
        <v>54</v>
      </c>
      <c r="E599" s="6" t="s">
        <v>309</v>
      </c>
      <c r="F599" s="5"/>
      <c r="G599" s="7">
        <v>0</v>
      </c>
      <c r="H599" s="7">
        <v>0</v>
      </c>
      <c r="I599" s="7">
        <v>0</v>
      </c>
    </row>
    <row r="600" spans="2:9" ht="38.25">
      <c r="B600" s="22" t="s">
        <v>562</v>
      </c>
      <c r="C600" s="5" t="s">
        <v>63</v>
      </c>
      <c r="D600" s="6" t="s">
        <v>54</v>
      </c>
      <c r="E600" s="6" t="s">
        <v>566</v>
      </c>
      <c r="F600" s="5"/>
      <c r="G600" s="7">
        <f>G601</f>
        <v>1067430</v>
      </c>
      <c r="H600" s="7">
        <f aca="true" t="shared" si="52" ref="H600:I602">H601</f>
        <v>42490</v>
      </c>
      <c r="I600" s="7">
        <f t="shared" si="52"/>
        <v>1109920</v>
      </c>
    </row>
    <row r="601" spans="2:9" ht="24">
      <c r="B601" s="15" t="s">
        <v>617</v>
      </c>
      <c r="C601" s="5" t="s">
        <v>63</v>
      </c>
      <c r="D601" s="6" t="s">
        <v>54</v>
      </c>
      <c r="E601" s="6" t="s">
        <v>618</v>
      </c>
      <c r="F601" s="5"/>
      <c r="G601" s="7">
        <f>G602+G604</f>
        <v>1067430</v>
      </c>
      <c r="H601" s="7">
        <f>H602+H604</f>
        <v>42490</v>
      </c>
      <c r="I601" s="7">
        <f>I602+I604</f>
        <v>1109920</v>
      </c>
    </row>
    <row r="602" spans="2:9" ht="25.5">
      <c r="B602" s="22" t="s">
        <v>563</v>
      </c>
      <c r="C602" s="5" t="s">
        <v>63</v>
      </c>
      <c r="D602" s="6" t="s">
        <v>54</v>
      </c>
      <c r="E602" s="6" t="s">
        <v>444</v>
      </c>
      <c r="F602" s="5"/>
      <c r="G602" s="7">
        <f>G603</f>
        <v>1067430</v>
      </c>
      <c r="H602" s="7">
        <f t="shared" si="52"/>
        <v>33090</v>
      </c>
      <c r="I602" s="7">
        <f t="shared" si="52"/>
        <v>1100520</v>
      </c>
    </row>
    <row r="603" spans="2:9" ht="51">
      <c r="B603" s="22" t="s">
        <v>115</v>
      </c>
      <c r="C603" s="5" t="s">
        <v>63</v>
      </c>
      <c r="D603" s="6" t="s">
        <v>54</v>
      </c>
      <c r="E603" s="6" t="s">
        <v>444</v>
      </c>
      <c r="F603" s="5" t="s">
        <v>97</v>
      </c>
      <c r="G603" s="7">
        <v>1067430</v>
      </c>
      <c r="H603" s="7">
        <f>I603-G603</f>
        <v>33090</v>
      </c>
      <c r="I603" s="7">
        <v>1100520</v>
      </c>
    </row>
    <row r="604" spans="2:9" ht="25.5">
      <c r="B604" s="22" t="s">
        <v>647</v>
      </c>
      <c r="C604" s="5" t="s">
        <v>63</v>
      </c>
      <c r="D604" s="6" t="s">
        <v>54</v>
      </c>
      <c r="E604" s="6" t="s">
        <v>648</v>
      </c>
      <c r="F604" s="5"/>
      <c r="G604" s="7">
        <f>G606+G605</f>
        <v>0</v>
      </c>
      <c r="H604" s="7">
        <f>H606+H605</f>
        <v>9400</v>
      </c>
      <c r="I604" s="7">
        <f>I606+I605</f>
        <v>9400</v>
      </c>
    </row>
    <row r="605" spans="2:9" ht="51">
      <c r="B605" s="22" t="s">
        <v>115</v>
      </c>
      <c r="C605" s="5" t="s">
        <v>63</v>
      </c>
      <c r="D605" s="6" t="s">
        <v>54</v>
      </c>
      <c r="E605" s="6" t="s">
        <v>648</v>
      </c>
      <c r="F605" s="5" t="s">
        <v>97</v>
      </c>
      <c r="G605" s="7">
        <v>0</v>
      </c>
      <c r="H605" s="7">
        <f>I605-G605</f>
        <v>8900</v>
      </c>
      <c r="I605" s="7">
        <v>8900</v>
      </c>
    </row>
    <row r="606" spans="2:9" ht="12.75">
      <c r="B606" s="22" t="s">
        <v>119</v>
      </c>
      <c r="C606" s="5" t="s">
        <v>63</v>
      </c>
      <c r="D606" s="6" t="s">
        <v>54</v>
      </c>
      <c r="E606" s="6" t="s">
        <v>648</v>
      </c>
      <c r="F606" s="5" t="s">
        <v>212</v>
      </c>
      <c r="G606" s="7">
        <v>0</v>
      </c>
      <c r="H606" s="7">
        <f>I606-G606</f>
        <v>500</v>
      </c>
      <c r="I606" s="7">
        <v>500</v>
      </c>
    </row>
    <row r="607" spans="2:9" ht="25.5">
      <c r="B607" s="22" t="s">
        <v>388</v>
      </c>
      <c r="C607" s="5" t="s">
        <v>63</v>
      </c>
      <c r="D607" s="6" t="s">
        <v>54</v>
      </c>
      <c r="E607" s="6" t="s">
        <v>310</v>
      </c>
      <c r="F607" s="5"/>
      <c r="G607" s="7">
        <f>G608</f>
        <v>3894355</v>
      </c>
      <c r="H607" s="7">
        <f>H608</f>
        <v>530910</v>
      </c>
      <c r="I607" s="7">
        <f>I608</f>
        <v>4425265</v>
      </c>
    </row>
    <row r="608" spans="2:9" ht="25.5">
      <c r="B608" s="22" t="s">
        <v>389</v>
      </c>
      <c r="C608" s="5" t="s">
        <v>63</v>
      </c>
      <c r="D608" s="6" t="s">
        <v>54</v>
      </c>
      <c r="E608" s="6" t="s">
        <v>445</v>
      </c>
      <c r="F608" s="5"/>
      <c r="G608" s="7">
        <f>G609+G610+G611</f>
        <v>3894355</v>
      </c>
      <c r="H608" s="7">
        <f>H609+H610+H611</f>
        <v>530910</v>
      </c>
      <c r="I608" s="7">
        <f>I609+I610+I611</f>
        <v>4425265</v>
      </c>
    </row>
    <row r="609" spans="2:9" ht="51">
      <c r="B609" s="22" t="s">
        <v>115</v>
      </c>
      <c r="C609" s="5" t="s">
        <v>63</v>
      </c>
      <c r="D609" s="6" t="s">
        <v>54</v>
      </c>
      <c r="E609" s="6" t="s">
        <v>445</v>
      </c>
      <c r="F609" s="5" t="s">
        <v>97</v>
      </c>
      <c r="G609" s="7">
        <v>3871600</v>
      </c>
      <c r="H609" s="7">
        <f>I609-G609</f>
        <v>70900</v>
      </c>
      <c r="I609" s="7">
        <v>3942500</v>
      </c>
    </row>
    <row r="610" spans="2:9" ht="25.5">
      <c r="B610" s="22" t="s">
        <v>116</v>
      </c>
      <c r="C610" s="5" t="s">
        <v>63</v>
      </c>
      <c r="D610" s="6" t="s">
        <v>54</v>
      </c>
      <c r="E610" s="6" t="s">
        <v>445</v>
      </c>
      <c r="F610" s="5" t="s">
        <v>215</v>
      </c>
      <c r="G610" s="7">
        <v>11400</v>
      </c>
      <c r="H610" s="7">
        <f>I610-G610</f>
        <v>451920</v>
      </c>
      <c r="I610" s="7">
        <v>463320</v>
      </c>
    </row>
    <row r="611" spans="2:9" ht="12.75">
      <c r="B611" s="22" t="s">
        <v>119</v>
      </c>
      <c r="C611" s="5" t="s">
        <v>63</v>
      </c>
      <c r="D611" s="6" t="s">
        <v>54</v>
      </c>
      <c r="E611" s="6" t="s">
        <v>445</v>
      </c>
      <c r="F611" s="5" t="s">
        <v>212</v>
      </c>
      <c r="G611" s="7">
        <v>11355</v>
      </c>
      <c r="H611" s="7">
        <f>I611-G611</f>
        <v>8090</v>
      </c>
      <c r="I611" s="7">
        <v>19445</v>
      </c>
    </row>
    <row r="612" spans="2:9" ht="12.75">
      <c r="B612" s="22" t="s">
        <v>206</v>
      </c>
      <c r="C612" s="5" t="s">
        <v>42</v>
      </c>
      <c r="D612" s="6"/>
      <c r="E612" s="6"/>
      <c r="F612" s="5"/>
      <c r="G612" s="7">
        <f>G613+G619+G642</f>
        <v>10100546</v>
      </c>
      <c r="H612" s="7">
        <f>H613+H619+H642</f>
        <v>4563507.43</v>
      </c>
      <c r="I612" s="7">
        <f>I613+I619+I642</f>
        <v>14664053.430000002</v>
      </c>
    </row>
    <row r="613" spans="2:9" ht="12.75">
      <c r="B613" s="22" t="s">
        <v>0</v>
      </c>
      <c r="C613" s="5" t="s">
        <v>42</v>
      </c>
      <c r="D613" s="6" t="s">
        <v>51</v>
      </c>
      <c r="E613" s="6"/>
      <c r="F613" s="5"/>
      <c r="G613" s="7">
        <f>G614</f>
        <v>1159396</v>
      </c>
      <c r="H613" s="7">
        <f aca="true" t="shared" si="53" ref="H613:I617">H614</f>
        <v>-36914</v>
      </c>
      <c r="I613" s="7">
        <f t="shared" si="53"/>
        <v>1122482</v>
      </c>
    </row>
    <row r="614" spans="2:9" ht="38.25">
      <c r="B614" s="22" t="s">
        <v>354</v>
      </c>
      <c r="C614" s="5" t="s">
        <v>42</v>
      </c>
      <c r="D614" s="6" t="s">
        <v>51</v>
      </c>
      <c r="E614" s="6" t="s">
        <v>286</v>
      </c>
      <c r="F614" s="5"/>
      <c r="G614" s="7">
        <f>G615</f>
        <v>1159396</v>
      </c>
      <c r="H614" s="7">
        <f t="shared" si="53"/>
        <v>-36914</v>
      </c>
      <c r="I614" s="7">
        <f t="shared" si="53"/>
        <v>1122482</v>
      </c>
    </row>
    <row r="615" spans="2:9" ht="25.5">
      <c r="B615" s="22" t="s">
        <v>374</v>
      </c>
      <c r="C615" s="5" t="s">
        <v>42</v>
      </c>
      <c r="D615" s="6" t="s">
        <v>51</v>
      </c>
      <c r="E615" s="6" t="s">
        <v>287</v>
      </c>
      <c r="F615" s="5"/>
      <c r="G615" s="7">
        <f>G616</f>
        <v>1159396</v>
      </c>
      <c r="H615" s="7">
        <f t="shared" si="53"/>
        <v>-36914</v>
      </c>
      <c r="I615" s="7">
        <f t="shared" si="53"/>
        <v>1122482</v>
      </c>
    </row>
    <row r="616" spans="2:9" ht="25.5">
      <c r="B616" s="22" t="s">
        <v>375</v>
      </c>
      <c r="C616" s="5" t="s">
        <v>42</v>
      </c>
      <c r="D616" s="6" t="s">
        <v>51</v>
      </c>
      <c r="E616" s="6" t="s">
        <v>288</v>
      </c>
      <c r="F616" s="5"/>
      <c r="G616" s="7">
        <f>G617</f>
        <v>1159396</v>
      </c>
      <c r="H616" s="7">
        <f t="shared" si="53"/>
        <v>-36914</v>
      </c>
      <c r="I616" s="7">
        <f t="shared" si="53"/>
        <v>1122482</v>
      </c>
    </row>
    <row r="617" spans="2:9" ht="12.75">
      <c r="B617" s="22" t="s">
        <v>376</v>
      </c>
      <c r="C617" s="5" t="s">
        <v>42</v>
      </c>
      <c r="D617" s="6" t="s">
        <v>51</v>
      </c>
      <c r="E617" s="6" t="s">
        <v>289</v>
      </c>
      <c r="F617" s="5"/>
      <c r="G617" s="7">
        <f>G618</f>
        <v>1159396</v>
      </c>
      <c r="H617" s="7">
        <f t="shared" si="53"/>
        <v>-36914</v>
      </c>
      <c r="I617" s="7">
        <f t="shared" si="53"/>
        <v>1122482</v>
      </c>
    </row>
    <row r="618" spans="2:9" ht="12.75">
      <c r="B618" s="22" t="s">
        <v>121</v>
      </c>
      <c r="C618" s="5" t="s">
        <v>42</v>
      </c>
      <c r="D618" s="6" t="s">
        <v>51</v>
      </c>
      <c r="E618" s="6" t="s">
        <v>289</v>
      </c>
      <c r="F618" s="5" t="s">
        <v>227</v>
      </c>
      <c r="G618" s="7">
        <v>1159396</v>
      </c>
      <c r="H618" s="7">
        <f>I618-G618</f>
        <v>-36914</v>
      </c>
      <c r="I618" s="7">
        <v>1122482</v>
      </c>
    </row>
    <row r="619" spans="2:9" ht="12.75">
      <c r="B619" s="22" t="s">
        <v>28</v>
      </c>
      <c r="C619" s="5" t="s">
        <v>42</v>
      </c>
      <c r="D619" s="6" t="s">
        <v>53</v>
      </c>
      <c r="E619" s="6"/>
      <c r="F619" s="5"/>
      <c r="G619" s="7">
        <f>G637+G620</f>
        <v>5325650</v>
      </c>
      <c r="H619" s="7">
        <f>H637+H620</f>
        <v>4410121.43</v>
      </c>
      <c r="I619" s="7">
        <f>I637+I620</f>
        <v>9735771.430000002</v>
      </c>
    </row>
    <row r="620" spans="2:9" ht="51">
      <c r="B620" s="22" t="s">
        <v>363</v>
      </c>
      <c r="C620" s="5" t="s">
        <v>42</v>
      </c>
      <c r="D620" s="6" t="s">
        <v>53</v>
      </c>
      <c r="E620" s="6" t="s">
        <v>291</v>
      </c>
      <c r="F620" s="5"/>
      <c r="G620" s="7">
        <f aca="true" t="shared" si="54" ref="G620:I621">G621</f>
        <v>5325650</v>
      </c>
      <c r="H620" s="7">
        <f t="shared" si="54"/>
        <v>4310121.43</v>
      </c>
      <c r="I620" s="7">
        <f t="shared" si="54"/>
        <v>9635771.430000002</v>
      </c>
    </row>
    <row r="621" spans="2:9" ht="12.75">
      <c r="B621" s="22" t="s">
        <v>377</v>
      </c>
      <c r="C621" s="5" t="s">
        <v>42</v>
      </c>
      <c r="D621" s="6" t="s">
        <v>53</v>
      </c>
      <c r="E621" s="6" t="s">
        <v>293</v>
      </c>
      <c r="F621" s="5"/>
      <c r="G621" s="7">
        <f t="shared" si="54"/>
        <v>5325650</v>
      </c>
      <c r="H621" s="7">
        <f t="shared" si="54"/>
        <v>4310121.43</v>
      </c>
      <c r="I621" s="7">
        <f t="shared" si="54"/>
        <v>9635771.430000002</v>
      </c>
    </row>
    <row r="622" spans="2:9" ht="25.5">
      <c r="B622" s="22" t="s">
        <v>186</v>
      </c>
      <c r="C622" s="5" t="s">
        <v>42</v>
      </c>
      <c r="D622" s="6" t="s">
        <v>53</v>
      </c>
      <c r="E622" s="6" t="s">
        <v>294</v>
      </c>
      <c r="F622" s="5"/>
      <c r="G622" s="7">
        <f>G623+G625+G633+G629+G631+G635+G627</f>
        <v>5325650</v>
      </c>
      <c r="H622" s="7">
        <f>H623+H625+H633+H629+H631+H635+H627</f>
        <v>4310121.43</v>
      </c>
      <c r="I622" s="7">
        <f>I623+I625+I633+I629+I631+I635+I627</f>
        <v>9635771.430000002</v>
      </c>
    </row>
    <row r="623" spans="2:9" ht="38.25">
      <c r="B623" s="22" t="s">
        <v>378</v>
      </c>
      <c r="C623" s="5" t="s">
        <v>42</v>
      </c>
      <c r="D623" s="6" t="s">
        <v>53</v>
      </c>
      <c r="E623" s="6" t="s">
        <v>295</v>
      </c>
      <c r="F623" s="5"/>
      <c r="G623" s="7">
        <f>G624</f>
        <v>4671420</v>
      </c>
      <c r="H623" s="7">
        <f>H624</f>
        <v>1990380</v>
      </c>
      <c r="I623" s="7">
        <f>I624</f>
        <v>6661800</v>
      </c>
    </row>
    <row r="624" spans="2:9" ht="12.75">
      <c r="B624" s="22" t="s">
        <v>121</v>
      </c>
      <c r="C624" s="5" t="s">
        <v>42</v>
      </c>
      <c r="D624" s="6" t="s">
        <v>53</v>
      </c>
      <c r="E624" s="6" t="s">
        <v>295</v>
      </c>
      <c r="F624" s="5" t="s">
        <v>227</v>
      </c>
      <c r="G624" s="7">
        <v>4671420</v>
      </c>
      <c r="H624" s="7">
        <f>I624-G624</f>
        <v>1990380</v>
      </c>
      <c r="I624" s="7">
        <v>6661800</v>
      </c>
    </row>
    <row r="625" spans="2:9" ht="51" hidden="1">
      <c r="B625" s="22" t="s">
        <v>272</v>
      </c>
      <c r="C625" s="5" t="s">
        <v>42</v>
      </c>
      <c r="D625" s="6" t="s">
        <v>53</v>
      </c>
      <c r="E625" s="6" t="s">
        <v>296</v>
      </c>
      <c r="F625" s="5"/>
      <c r="G625" s="7">
        <f>G626</f>
        <v>0</v>
      </c>
      <c r="H625" s="7">
        <f>H626</f>
        <v>0</v>
      </c>
      <c r="I625" s="7">
        <f>I626</f>
        <v>0</v>
      </c>
    </row>
    <row r="626" spans="2:9" ht="12.75" hidden="1">
      <c r="B626" s="22" t="s">
        <v>121</v>
      </c>
      <c r="C626" s="5" t="s">
        <v>42</v>
      </c>
      <c r="D626" s="6" t="s">
        <v>53</v>
      </c>
      <c r="E626" s="6" t="s">
        <v>296</v>
      </c>
      <c r="F626" s="5" t="s">
        <v>227</v>
      </c>
      <c r="G626" s="7">
        <v>0</v>
      </c>
      <c r="H626" s="7">
        <v>0</v>
      </c>
      <c r="I626" s="7">
        <v>0</v>
      </c>
    </row>
    <row r="627" spans="2:9" ht="25.5">
      <c r="B627" s="22" t="s">
        <v>699</v>
      </c>
      <c r="C627" s="5" t="s">
        <v>42</v>
      </c>
      <c r="D627" s="6" t="s">
        <v>53</v>
      </c>
      <c r="E627" s="6" t="s">
        <v>700</v>
      </c>
      <c r="F627" s="5"/>
      <c r="G627" s="7">
        <f>G628</f>
        <v>0</v>
      </c>
      <c r="H627" s="7">
        <f>H628</f>
        <v>79693.88</v>
      </c>
      <c r="I627" s="7">
        <f>I628</f>
        <v>79693.88</v>
      </c>
    </row>
    <row r="628" spans="2:9" ht="12.75">
      <c r="B628" s="22" t="s">
        <v>121</v>
      </c>
      <c r="C628" s="5" t="s">
        <v>42</v>
      </c>
      <c r="D628" s="6" t="s">
        <v>53</v>
      </c>
      <c r="E628" s="6" t="s">
        <v>700</v>
      </c>
      <c r="F628" s="5" t="s">
        <v>227</v>
      </c>
      <c r="G628" s="7">
        <v>0</v>
      </c>
      <c r="H628" s="7">
        <f>I628-G628</f>
        <v>79693.88</v>
      </c>
      <c r="I628" s="7">
        <v>79693.88</v>
      </c>
    </row>
    <row r="629" spans="2:9" ht="24">
      <c r="B629" s="15" t="s">
        <v>506</v>
      </c>
      <c r="C629" s="5" t="s">
        <v>42</v>
      </c>
      <c r="D629" s="6" t="s">
        <v>53</v>
      </c>
      <c r="E629" s="6" t="s">
        <v>434</v>
      </c>
      <c r="F629" s="5"/>
      <c r="G629" s="7">
        <f>G630</f>
        <v>119589.73</v>
      </c>
      <c r="H629" s="7">
        <f>H630</f>
        <v>2415810.27</v>
      </c>
      <c r="I629" s="7">
        <f>I630</f>
        <v>2535400</v>
      </c>
    </row>
    <row r="630" spans="2:9" ht="12.75">
      <c r="B630" s="15" t="s">
        <v>121</v>
      </c>
      <c r="C630" s="5" t="s">
        <v>42</v>
      </c>
      <c r="D630" s="6" t="s">
        <v>53</v>
      </c>
      <c r="E630" s="6" t="s">
        <v>434</v>
      </c>
      <c r="F630" s="5" t="s">
        <v>227</v>
      </c>
      <c r="G630" s="7">
        <v>119589.73</v>
      </c>
      <c r="H630" s="7">
        <f>I630-G630</f>
        <v>2415810.27</v>
      </c>
      <c r="I630" s="7">
        <v>2535400</v>
      </c>
    </row>
    <row r="631" spans="2:9" ht="24" hidden="1">
      <c r="B631" s="15" t="s">
        <v>232</v>
      </c>
      <c r="C631" s="5" t="s">
        <v>42</v>
      </c>
      <c r="D631" s="6" t="s">
        <v>53</v>
      </c>
      <c r="E631" s="6" t="s">
        <v>552</v>
      </c>
      <c r="F631" s="5"/>
      <c r="G631" s="7">
        <f>G632</f>
        <v>0</v>
      </c>
      <c r="H631" s="7">
        <f>H632</f>
        <v>0</v>
      </c>
      <c r="I631" s="7">
        <f>I632</f>
        <v>0</v>
      </c>
    </row>
    <row r="632" spans="2:9" ht="12.75" hidden="1">
      <c r="B632" s="15" t="s">
        <v>121</v>
      </c>
      <c r="C632" s="5" t="s">
        <v>42</v>
      </c>
      <c r="D632" s="6" t="s">
        <v>53</v>
      </c>
      <c r="E632" s="6" t="s">
        <v>552</v>
      </c>
      <c r="F632" s="5" t="s">
        <v>227</v>
      </c>
      <c r="G632" s="7">
        <v>0</v>
      </c>
      <c r="H632" s="7">
        <v>0</v>
      </c>
      <c r="I632" s="7">
        <v>0</v>
      </c>
    </row>
    <row r="633" spans="2:9" ht="25.5" hidden="1">
      <c r="B633" s="22" t="s">
        <v>232</v>
      </c>
      <c r="C633" s="5" t="s">
        <v>42</v>
      </c>
      <c r="D633" s="6" t="s">
        <v>53</v>
      </c>
      <c r="E633" s="6" t="s">
        <v>297</v>
      </c>
      <c r="F633" s="5"/>
      <c r="G633" s="7">
        <f>G634</f>
        <v>0</v>
      </c>
      <c r="H633" s="7">
        <f>H634</f>
        <v>0</v>
      </c>
      <c r="I633" s="7">
        <f>I634</f>
        <v>0</v>
      </c>
    </row>
    <row r="634" spans="2:9" ht="12.75" hidden="1">
      <c r="B634" s="22" t="s">
        <v>121</v>
      </c>
      <c r="C634" s="5" t="s">
        <v>42</v>
      </c>
      <c r="D634" s="6" t="s">
        <v>53</v>
      </c>
      <c r="E634" s="6" t="s">
        <v>297</v>
      </c>
      <c r="F634" s="5" t="s">
        <v>227</v>
      </c>
      <c r="G634" s="7">
        <v>0</v>
      </c>
      <c r="H634" s="7">
        <v>0</v>
      </c>
      <c r="I634" s="7">
        <v>0</v>
      </c>
    </row>
    <row r="635" spans="2:9" ht="24">
      <c r="B635" s="15" t="s">
        <v>701</v>
      </c>
      <c r="C635" s="5" t="s">
        <v>42</v>
      </c>
      <c r="D635" s="6" t="s">
        <v>53</v>
      </c>
      <c r="E635" s="6" t="s">
        <v>560</v>
      </c>
      <c r="F635" s="5"/>
      <c r="G635" s="7">
        <f>G636</f>
        <v>534640.27</v>
      </c>
      <c r="H635" s="7">
        <f>H636</f>
        <v>-175762.72000000003</v>
      </c>
      <c r="I635" s="7">
        <f>I636</f>
        <v>358877.55</v>
      </c>
    </row>
    <row r="636" spans="2:9" ht="12.75">
      <c r="B636" s="22" t="s">
        <v>121</v>
      </c>
      <c r="C636" s="5" t="s">
        <v>42</v>
      </c>
      <c r="D636" s="6" t="s">
        <v>53</v>
      </c>
      <c r="E636" s="6" t="s">
        <v>560</v>
      </c>
      <c r="F636" s="5" t="s">
        <v>227</v>
      </c>
      <c r="G636" s="7">
        <v>534640.27</v>
      </c>
      <c r="H636" s="7">
        <f>I636-G636</f>
        <v>-175762.72000000003</v>
      </c>
      <c r="I636" s="7">
        <v>358877.55</v>
      </c>
    </row>
    <row r="637" spans="2:9" ht="48">
      <c r="B637" s="15" t="s">
        <v>702</v>
      </c>
      <c r="C637" s="5" t="s">
        <v>42</v>
      </c>
      <c r="D637" s="6" t="s">
        <v>53</v>
      </c>
      <c r="E637" s="6" t="s">
        <v>426</v>
      </c>
      <c r="F637" s="5"/>
      <c r="G637" s="7">
        <f aca="true" t="shared" si="55" ref="G637:H640">G638</f>
        <v>0</v>
      </c>
      <c r="H637" s="7">
        <f t="shared" si="55"/>
        <v>100000</v>
      </c>
      <c r="I637" s="7">
        <f>G637+H637</f>
        <v>100000</v>
      </c>
    </row>
    <row r="638" spans="2:9" ht="12.75">
      <c r="B638" s="15" t="s">
        <v>703</v>
      </c>
      <c r="C638" s="5" t="s">
        <v>42</v>
      </c>
      <c r="D638" s="6" t="s">
        <v>53</v>
      </c>
      <c r="E638" s="6" t="s">
        <v>425</v>
      </c>
      <c r="F638" s="5"/>
      <c r="G638" s="7">
        <f t="shared" si="55"/>
        <v>0</v>
      </c>
      <c r="H638" s="7">
        <f t="shared" si="55"/>
        <v>100000</v>
      </c>
      <c r="I638" s="7">
        <f>G638+H638</f>
        <v>100000</v>
      </c>
    </row>
    <row r="639" spans="2:9" ht="24">
      <c r="B639" s="15" t="s">
        <v>499</v>
      </c>
      <c r="C639" s="5" t="s">
        <v>42</v>
      </c>
      <c r="D639" s="6" t="s">
        <v>53</v>
      </c>
      <c r="E639" s="6" t="s">
        <v>424</v>
      </c>
      <c r="F639" s="5"/>
      <c r="G639" s="7">
        <f t="shared" si="55"/>
        <v>0</v>
      </c>
      <c r="H639" s="7">
        <f t="shared" si="55"/>
        <v>100000</v>
      </c>
      <c r="I639" s="7">
        <f>G639+H639</f>
        <v>100000</v>
      </c>
    </row>
    <row r="640" spans="2:9" ht="24">
      <c r="B640" s="15" t="s">
        <v>704</v>
      </c>
      <c r="C640" s="5" t="s">
        <v>42</v>
      </c>
      <c r="D640" s="6" t="s">
        <v>53</v>
      </c>
      <c r="E640" s="6" t="s">
        <v>705</v>
      </c>
      <c r="F640" s="5"/>
      <c r="G640" s="7">
        <f t="shared" si="55"/>
        <v>0</v>
      </c>
      <c r="H640" s="7">
        <f t="shared" si="55"/>
        <v>100000</v>
      </c>
      <c r="I640" s="7">
        <f>G640+H640</f>
        <v>100000</v>
      </c>
    </row>
    <row r="641" spans="2:9" ht="12.75">
      <c r="B641" s="15" t="s">
        <v>121</v>
      </c>
      <c r="C641" s="5" t="s">
        <v>42</v>
      </c>
      <c r="D641" s="6" t="s">
        <v>53</v>
      </c>
      <c r="E641" s="6" t="s">
        <v>705</v>
      </c>
      <c r="F641" s="5" t="s">
        <v>227</v>
      </c>
      <c r="G641" s="7">
        <v>0</v>
      </c>
      <c r="H641" s="7">
        <f>I641-G641</f>
        <v>100000</v>
      </c>
      <c r="I641" s="7">
        <v>100000</v>
      </c>
    </row>
    <row r="642" spans="1:9" ht="12.75">
      <c r="A642" s="8"/>
      <c r="B642" s="15" t="s">
        <v>32</v>
      </c>
      <c r="C642" s="5" t="s">
        <v>42</v>
      </c>
      <c r="D642" s="6" t="s">
        <v>54</v>
      </c>
      <c r="E642" s="6"/>
      <c r="F642" s="5"/>
      <c r="G642" s="7">
        <f>G643+G646</f>
        <v>3615500</v>
      </c>
      <c r="H642" s="7">
        <f>H643+H646</f>
        <v>190300</v>
      </c>
      <c r="I642" s="7">
        <f>I643+I646</f>
        <v>3805800</v>
      </c>
    </row>
    <row r="643" spans="1:9" ht="12.75" hidden="1">
      <c r="A643" s="8"/>
      <c r="B643" s="15" t="s">
        <v>250</v>
      </c>
      <c r="C643" s="5" t="s">
        <v>42</v>
      </c>
      <c r="D643" s="6" t="s">
        <v>54</v>
      </c>
      <c r="E643" s="6" t="s">
        <v>108</v>
      </c>
      <c r="F643" s="5"/>
      <c r="G643" s="7">
        <f aca="true" t="shared" si="56" ref="G643:I644">G644</f>
        <v>0</v>
      </c>
      <c r="H643" s="7">
        <f t="shared" si="56"/>
        <v>0</v>
      </c>
      <c r="I643" s="7">
        <f t="shared" si="56"/>
        <v>0</v>
      </c>
    </row>
    <row r="644" spans="1:9" ht="48" hidden="1">
      <c r="A644" s="8"/>
      <c r="B644" s="15" t="s">
        <v>268</v>
      </c>
      <c r="C644" s="5" t="s">
        <v>42</v>
      </c>
      <c r="D644" s="6" t="s">
        <v>54</v>
      </c>
      <c r="E644" s="6" t="s">
        <v>245</v>
      </c>
      <c r="F644" s="5"/>
      <c r="G644" s="7">
        <f t="shared" si="56"/>
        <v>0</v>
      </c>
      <c r="H644" s="7">
        <f t="shared" si="56"/>
        <v>0</v>
      </c>
      <c r="I644" s="7">
        <f t="shared" si="56"/>
        <v>0</v>
      </c>
    </row>
    <row r="645" spans="1:9" ht="12.75" hidden="1">
      <c r="A645" s="8"/>
      <c r="B645" s="15" t="s">
        <v>121</v>
      </c>
      <c r="C645" s="5" t="s">
        <v>42</v>
      </c>
      <c r="D645" s="6" t="s">
        <v>54</v>
      </c>
      <c r="E645" s="6" t="s">
        <v>245</v>
      </c>
      <c r="F645" s="5">
        <v>300</v>
      </c>
      <c r="G645" s="7">
        <v>0</v>
      </c>
      <c r="H645" s="7">
        <v>0</v>
      </c>
      <c r="I645" s="7">
        <v>0</v>
      </c>
    </row>
    <row r="646" spans="1:9" ht="24">
      <c r="A646" s="8"/>
      <c r="B646" s="15" t="s">
        <v>370</v>
      </c>
      <c r="C646" s="5" t="s">
        <v>42</v>
      </c>
      <c r="D646" s="6" t="s">
        <v>54</v>
      </c>
      <c r="E646" s="6" t="s">
        <v>290</v>
      </c>
      <c r="F646" s="5"/>
      <c r="G646" s="7">
        <f>G647</f>
        <v>3615500</v>
      </c>
      <c r="H646" s="7">
        <f aca="true" t="shared" si="57" ref="H646:I649">H647</f>
        <v>190300</v>
      </c>
      <c r="I646" s="7">
        <f t="shared" si="57"/>
        <v>3805800</v>
      </c>
    </row>
    <row r="647" spans="1:9" ht="12.75">
      <c r="A647" s="8"/>
      <c r="B647" s="15" t="s">
        <v>390</v>
      </c>
      <c r="C647" s="5" t="s">
        <v>42</v>
      </c>
      <c r="D647" s="6" t="s">
        <v>54</v>
      </c>
      <c r="E647" s="6" t="s">
        <v>311</v>
      </c>
      <c r="F647" s="5"/>
      <c r="G647" s="7">
        <f>G648</f>
        <v>3615500</v>
      </c>
      <c r="H647" s="7">
        <f t="shared" si="57"/>
        <v>190300</v>
      </c>
      <c r="I647" s="7">
        <f t="shared" si="57"/>
        <v>3805800</v>
      </c>
    </row>
    <row r="648" spans="1:9" ht="24">
      <c r="A648" s="8"/>
      <c r="B648" s="15" t="s">
        <v>391</v>
      </c>
      <c r="C648" s="5" t="s">
        <v>42</v>
      </c>
      <c r="D648" s="6" t="s">
        <v>54</v>
      </c>
      <c r="E648" s="6" t="s">
        <v>312</v>
      </c>
      <c r="F648" s="5"/>
      <c r="G648" s="7">
        <f>G649</f>
        <v>3615500</v>
      </c>
      <c r="H648" s="7">
        <f t="shared" si="57"/>
        <v>190300</v>
      </c>
      <c r="I648" s="7">
        <f t="shared" si="57"/>
        <v>3805800</v>
      </c>
    </row>
    <row r="649" spans="1:9" ht="48">
      <c r="A649" s="8"/>
      <c r="B649" s="15" t="s">
        <v>268</v>
      </c>
      <c r="C649" s="5" t="s">
        <v>42</v>
      </c>
      <c r="D649" s="6" t="s">
        <v>54</v>
      </c>
      <c r="E649" s="6" t="s">
        <v>333</v>
      </c>
      <c r="F649" s="5"/>
      <c r="G649" s="7">
        <f>G650</f>
        <v>3615500</v>
      </c>
      <c r="H649" s="7">
        <f t="shared" si="57"/>
        <v>190300</v>
      </c>
      <c r="I649" s="7">
        <f t="shared" si="57"/>
        <v>3805800</v>
      </c>
    </row>
    <row r="650" spans="1:9" ht="12.75">
      <c r="A650" s="8"/>
      <c r="B650" s="15" t="s">
        <v>121</v>
      </c>
      <c r="C650" s="5" t="s">
        <v>42</v>
      </c>
      <c r="D650" s="6" t="s">
        <v>54</v>
      </c>
      <c r="E650" s="6" t="s">
        <v>333</v>
      </c>
      <c r="F650" s="5" t="s">
        <v>227</v>
      </c>
      <c r="G650" s="7">
        <v>3615500</v>
      </c>
      <c r="H650" s="7">
        <f>I650-G650</f>
        <v>190300</v>
      </c>
      <c r="I650" s="7">
        <v>3805800</v>
      </c>
    </row>
    <row r="651" spans="2:9" ht="12.75">
      <c r="B651" s="15" t="s">
        <v>4</v>
      </c>
      <c r="C651" s="5" t="s">
        <v>56</v>
      </c>
      <c r="D651" s="6"/>
      <c r="E651" s="6"/>
      <c r="F651" s="5"/>
      <c r="G651" s="7">
        <f>G652</f>
        <v>0</v>
      </c>
      <c r="H651" s="7">
        <f aca="true" t="shared" si="58" ref="H651:I655">H652</f>
        <v>500000</v>
      </c>
      <c r="I651" s="7">
        <f t="shared" si="58"/>
        <v>500000</v>
      </c>
    </row>
    <row r="652" spans="2:9" ht="12.75">
      <c r="B652" s="15" t="s">
        <v>41</v>
      </c>
      <c r="C652" s="5" t="s">
        <v>56</v>
      </c>
      <c r="D652" s="5" t="s">
        <v>52</v>
      </c>
      <c r="E652" s="6"/>
      <c r="F652" s="5"/>
      <c r="G652" s="7">
        <f>G653</f>
        <v>0</v>
      </c>
      <c r="H652" s="7">
        <f t="shared" si="58"/>
        <v>500000</v>
      </c>
      <c r="I652" s="7">
        <f t="shared" si="58"/>
        <v>500000</v>
      </c>
    </row>
    <row r="653" spans="2:9" ht="36">
      <c r="B653" s="15" t="s">
        <v>399</v>
      </c>
      <c r="C653" s="5" t="s">
        <v>56</v>
      </c>
      <c r="D653" s="5" t="s">
        <v>52</v>
      </c>
      <c r="E653" s="5" t="s">
        <v>347</v>
      </c>
      <c r="F653" s="5"/>
      <c r="G653" s="7">
        <f>G654</f>
        <v>0</v>
      </c>
      <c r="H653" s="7">
        <f t="shared" si="58"/>
        <v>500000</v>
      </c>
      <c r="I653" s="7">
        <f t="shared" si="58"/>
        <v>500000</v>
      </c>
    </row>
    <row r="654" spans="2:9" ht="12.75">
      <c r="B654" s="15" t="s">
        <v>477</v>
      </c>
      <c r="C654" s="5" t="s">
        <v>56</v>
      </c>
      <c r="D654" s="5" t="s">
        <v>52</v>
      </c>
      <c r="E654" s="5" t="s">
        <v>435</v>
      </c>
      <c r="F654" s="5"/>
      <c r="G654" s="7">
        <f>G655</f>
        <v>0</v>
      </c>
      <c r="H654" s="7">
        <f t="shared" si="58"/>
        <v>500000</v>
      </c>
      <c r="I654" s="7">
        <f t="shared" si="58"/>
        <v>500000</v>
      </c>
    </row>
    <row r="655" spans="2:9" ht="24">
      <c r="B655" s="15" t="s">
        <v>484</v>
      </c>
      <c r="C655" s="5" t="s">
        <v>56</v>
      </c>
      <c r="D655" s="5" t="s">
        <v>52</v>
      </c>
      <c r="E655" s="5" t="s">
        <v>436</v>
      </c>
      <c r="F655" s="5"/>
      <c r="G655" s="7">
        <f>G656</f>
        <v>0</v>
      </c>
      <c r="H655" s="7">
        <f t="shared" si="58"/>
        <v>500000</v>
      </c>
      <c r="I655" s="7">
        <f t="shared" si="58"/>
        <v>500000</v>
      </c>
    </row>
    <row r="656" spans="2:9" ht="24">
      <c r="B656" s="15" t="s">
        <v>706</v>
      </c>
      <c r="C656" s="5" t="s">
        <v>56</v>
      </c>
      <c r="D656" s="5" t="s">
        <v>52</v>
      </c>
      <c r="E656" s="5" t="s">
        <v>707</v>
      </c>
      <c r="F656" s="5"/>
      <c r="G656" s="7">
        <f>G657+G658+G659</f>
        <v>0</v>
      </c>
      <c r="H656" s="7">
        <f>H657+H658+H659</f>
        <v>500000</v>
      </c>
      <c r="I656" s="7">
        <f>I657+I658+I659</f>
        <v>500000</v>
      </c>
    </row>
    <row r="657" spans="2:9" ht="48">
      <c r="B657" s="15" t="s">
        <v>115</v>
      </c>
      <c r="C657" s="5" t="s">
        <v>56</v>
      </c>
      <c r="D657" s="5" t="s">
        <v>52</v>
      </c>
      <c r="E657" s="5" t="s">
        <v>707</v>
      </c>
      <c r="F657" s="5" t="s">
        <v>97</v>
      </c>
      <c r="G657" s="7">
        <v>0</v>
      </c>
      <c r="H657" s="7">
        <f>I657-G657</f>
        <v>50000</v>
      </c>
      <c r="I657" s="7">
        <v>50000</v>
      </c>
    </row>
    <row r="658" spans="2:9" ht="24">
      <c r="B658" s="15" t="s">
        <v>116</v>
      </c>
      <c r="C658" s="5" t="s">
        <v>56</v>
      </c>
      <c r="D658" s="5" t="s">
        <v>52</v>
      </c>
      <c r="E658" s="5" t="s">
        <v>707</v>
      </c>
      <c r="F658" s="5" t="s">
        <v>215</v>
      </c>
      <c r="G658" s="7">
        <v>0</v>
      </c>
      <c r="H658" s="7">
        <f>I658-G658</f>
        <v>250000</v>
      </c>
      <c r="I658" s="7">
        <v>250000</v>
      </c>
    </row>
    <row r="659" spans="2:9" ht="12.75">
      <c r="B659" s="15" t="s">
        <v>121</v>
      </c>
      <c r="C659" s="5" t="s">
        <v>56</v>
      </c>
      <c r="D659" s="5" t="s">
        <v>52</v>
      </c>
      <c r="E659" s="5" t="s">
        <v>707</v>
      </c>
      <c r="F659" s="5" t="s">
        <v>227</v>
      </c>
      <c r="G659" s="7">
        <v>0</v>
      </c>
      <c r="H659" s="7">
        <f>I659-G659</f>
        <v>200000</v>
      </c>
      <c r="I659" s="7">
        <v>200000</v>
      </c>
    </row>
    <row r="660" spans="2:9" ht="12.75">
      <c r="B660" s="15" t="s">
        <v>207</v>
      </c>
      <c r="C660" s="5" t="s">
        <v>61</v>
      </c>
      <c r="D660" s="6"/>
      <c r="E660" s="5"/>
      <c r="F660" s="5"/>
      <c r="G660" s="7">
        <f>G661+G671</f>
        <v>2300000</v>
      </c>
      <c r="H660" s="7">
        <f>H661+H671</f>
        <v>0</v>
      </c>
      <c r="I660" s="7">
        <f>I661+I671</f>
        <v>2300000</v>
      </c>
    </row>
    <row r="661" spans="2:9" ht="12.75">
      <c r="B661" s="15" t="s">
        <v>44</v>
      </c>
      <c r="C661" s="5" t="s">
        <v>61</v>
      </c>
      <c r="D661" s="6" t="s">
        <v>51</v>
      </c>
      <c r="E661" s="6"/>
      <c r="F661" s="5"/>
      <c r="G661" s="7">
        <f>G662+G665</f>
        <v>250000</v>
      </c>
      <c r="H661" s="7">
        <f>H662+H665</f>
        <v>0</v>
      </c>
      <c r="I661" s="7">
        <f>I662+I665</f>
        <v>250000</v>
      </c>
    </row>
    <row r="662" spans="2:9" ht="36" hidden="1">
      <c r="B662" s="15" t="s">
        <v>168</v>
      </c>
      <c r="C662" s="5" t="s">
        <v>61</v>
      </c>
      <c r="D662" s="6" t="s">
        <v>51</v>
      </c>
      <c r="E662" s="6" t="s">
        <v>107</v>
      </c>
      <c r="F662" s="5"/>
      <c r="G662" s="7">
        <f aca="true" t="shared" si="59" ref="G662:I663">G663</f>
        <v>0</v>
      </c>
      <c r="H662" s="7">
        <f t="shared" si="59"/>
        <v>0</v>
      </c>
      <c r="I662" s="7">
        <f t="shared" si="59"/>
        <v>0</v>
      </c>
    </row>
    <row r="663" spans="2:9" ht="12.75" hidden="1">
      <c r="B663" s="15" t="s">
        <v>170</v>
      </c>
      <c r="C663" s="5" t="s">
        <v>61</v>
      </c>
      <c r="D663" s="6" t="s">
        <v>51</v>
      </c>
      <c r="E663" s="6" t="s">
        <v>87</v>
      </c>
      <c r="F663" s="5"/>
      <c r="G663" s="7">
        <f t="shared" si="59"/>
        <v>0</v>
      </c>
      <c r="H663" s="7">
        <f t="shared" si="59"/>
        <v>0</v>
      </c>
      <c r="I663" s="7">
        <f t="shared" si="59"/>
        <v>0</v>
      </c>
    </row>
    <row r="664" spans="2:9" ht="24" hidden="1">
      <c r="B664" s="15" t="s">
        <v>117</v>
      </c>
      <c r="C664" s="5" t="s">
        <v>61</v>
      </c>
      <c r="D664" s="6" t="s">
        <v>51</v>
      </c>
      <c r="E664" s="6" t="s">
        <v>87</v>
      </c>
      <c r="F664" s="5">
        <v>600</v>
      </c>
      <c r="G664" s="7">
        <v>0</v>
      </c>
      <c r="H664" s="7">
        <v>0</v>
      </c>
      <c r="I664" s="7">
        <v>0</v>
      </c>
    </row>
    <row r="665" spans="2:9" ht="24">
      <c r="B665" s="15" t="s">
        <v>483</v>
      </c>
      <c r="C665" s="5" t="s">
        <v>61</v>
      </c>
      <c r="D665" s="6" t="s">
        <v>51</v>
      </c>
      <c r="E665" s="6" t="s">
        <v>437</v>
      </c>
      <c r="F665" s="5"/>
      <c r="G665" s="7">
        <f aca="true" t="shared" si="60" ref="G665:I666">G666</f>
        <v>250000</v>
      </c>
      <c r="H665" s="7">
        <f t="shared" si="60"/>
        <v>0</v>
      </c>
      <c r="I665" s="7">
        <f t="shared" si="60"/>
        <v>250000</v>
      </c>
    </row>
    <row r="666" spans="2:9" ht="24">
      <c r="B666" s="15" t="s">
        <v>511</v>
      </c>
      <c r="C666" s="5" t="s">
        <v>61</v>
      </c>
      <c r="D666" s="6" t="s">
        <v>51</v>
      </c>
      <c r="E666" s="6" t="s">
        <v>440</v>
      </c>
      <c r="F666" s="5"/>
      <c r="G666" s="7">
        <f t="shared" si="60"/>
        <v>250000</v>
      </c>
      <c r="H666" s="7">
        <f t="shared" si="60"/>
        <v>0</v>
      </c>
      <c r="I666" s="7">
        <f t="shared" si="60"/>
        <v>250000</v>
      </c>
    </row>
    <row r="667" spans="2:9" ht="24">
      <c r="B667" s="15" t="s">
        <v>512</v>
      </c>
      <c r="C667" s="5" t="s">
        <v>61</v>
      </c>
      <c r="D667" s="6" t="s">
        <v>51</v>
      </c>
      <c r="E667" s="6" t="s">
        <v>441</v>
      </c>
      <c r="F667" s="5"/>
      <c r="G667" s="7">
        <f>G668+G670</f>
        <v>250000</v>
      </c>
      <c r="H667" s="7">
        <f>H668+H670</f>
        <v>0</v>
      </c>
      <c r="I667" s="7">
        <f>I668+I670</f>
        <v>250000</v>
      </c>
    </row>
    <row r="668" spans="2:9" ht="24" hidden="1">
      <c r="B668" s="15" t="s">
        <v>117</v>
      </c>
      <c r="C668" s="5" t="s">
        <v>61</v>
      </c>
      <c r="D668" s="6" t="s">
        <v>51</v>
      </c>
      <c r="E668" s="6" t="s">
        <v>441</v>
      </c>
      <c r="F668" s="5" t="s">
        <v>216</v>
      </c>
      <c r="G668" s="7">
        <v>0</v>
      </c>
      <c r="H668" s="7">
        <v>0</v>
      </c>
      <c r="I668" s="7">
        <f>G668+H668</f>
        <v>0</v>
      </c>
    </row>
    <row r="669" spans="2:9" ht="12.75">
      <c r="B669" s="15" t="s">
        <v>600</v>
      </c>
      <c r="C669" s="5" t="s">
        <v>61</v>
      </c>
      <c r="D669" s="6" t="s">
        <v>51</v>
      </c>
      <c r="E669" s="6" t="s">
        <v>619</v>
      </c>
      <c r="F669" s="5"/>
      <c r="G669" s="7">
        <f>G670</f>
        <v>250000</v>
      </c>
      <c r="H669" s="7">
        <f>H670</f>
        <v>0</v>
      </c>
      <c r="I669" s="7">
        <f>I670</f>
        <v>250000</v>
      </c>
    </row>
    <row r="670" spans="2:9" ht="24">
      <c r="B670" s="15" t="s">
        <v>117</v>
      </c>
      <c r="C670" s="5" t="s">
        <v>61</v>
      </c>
      <c r="D670" s="6" t="s">
        <v>51</v>
      </c>
      <c r="E670" s="6" t="s">
        <v>619</v>
      </c>
      <c r="F670" s="5" t="s">
        <v>216</v>
      </c>
      <c r="G670" s="7">
        <v>250000</v>
      </c>
      <c r="H670" s="7">
        <f>I670-G670</f>
        <v>0</v>
      </c>
      <c r="I670" s="7">
        <v>250000</v>
      </c>
    </row>
    <row r="671" spans="2:9" ht="12.75">
      <c r="B671" s="15" t="s">
        <v>35</v>
      </c>
      <c r="C671" s="5" t="s">
        <v>61</v>
      </c>
      <c r="D671" s="6" t="s">
        <v>52</v>
      </c>
      <c r="E671" s="6"/>
      <c r="F671" s="5"/>
      <c r="G671" s="7">
        <f>G672+G675</f>
        <v>2050000</v>
      </c>
      <c r="H671" s="7">
        <f>H672+H675</f>
        <v>0</v>
      </c>
      <c r="I671" s="7">
        <f>I672+I675</f>
        <v>2050000</v>
      </c>
    </row>
    <row r="672" spans="2:9" ht="36" hidden="1">
      <c r="B672" s="15" t="s">
        <v>168</v>
      </c>
      <c r="C672" s="5" t="s">
        <v>61</v>
      </c>
      <c r="D672" s="6" t="s">
        <v>52</v>
      </c>
      <c r="E672" s="6" t="s">
        <v>107</v>
      </c>
      <c r="F672" s="5"/>
      <c r="G672" s="7">
        <f aca="true" t="shared" si="61" ref="G672:I673">G673</f>
        <v>0</v>
      </c>
      <c r="H672" s="7">
        <f t="shared" si="61"/>
        <v>0</v>
      </c>
      <c r="I672" s="7">
        <f t="shared" si="61"/>
        <v>0</v>
      </c>
    </row>
    <row r="673" spans="2:9" ht="12.75" hidden="1">
      <c r="B673" s="15" t="s">
        <v>169</v>
      </c>
      <c r="C673" s="5" t="s">
        <v>61</v>
      </c>
      <c r="D673" s="6" t="s">
        <v>52</v>
      </c>
      <c r="E673" s="6" t="s">
        <v>88</v>
      </c>
      <c r="F673" s="5"/>
      <c r="G673" s="7">
        <f t="shared" si="61"/>
        <v>0</v>
      </c>
      <c r="H673" s="7">
        <f t="shared" si="61"/>
        <v>0</v>
      </c>
      <c r="I673" s="7">
        <f t="shared" si="61"/>
        <v>0</v>
      </c>
    </row>
    <row r="674" spans="2:9" ht="24" hidden="1">
      <c r="B674" s="15" t="s">
        <v>117</v>
      </c>
      <c r="C674" s="5" t="s">
        <v>61</v>
      </c>
      <c r="D674" s="6" t="s">
        <v>52</v>
      </c>
      <c r="E674" s="6" t="s">
        <v>88</v>
      </c>
      <c r="F674" s="5">
        <v>600</v>
      </c>
      <c r="G674" s="7">
        <v>0</v>
      </c>
      <c r="H674" s="7">
        <v>0</v>
      </c>
      <c r="I674" s="7">
        <v>0</v>
      </c>
    </row>
    <row r="675" spans="2:9" ht="24">
      <c r="B675" s="15" t="s">
        <v>483</v>
      </c>
      <c r="C675" s="5" t="s">
        <v>61</v>
      </c>
      <c r="D675" s="6" t="s">
        <v>52</v>
      </c>
      <c r="E675" s="6" t="s">
        <v>437</v>
      </c>
      <c r="F675" s="5"/>
      <c r="G675" s="7">
        <f aca="true" t="shared" si="62" ref="G675:I676">G676</f>
        <v>2050000</v>
      </c>
      <c r="H675" s="7">
        <f t="shared" si="62"/>
        <v>0</v>
      </c>
      <c r="I675" s="7">
        <f t="shared" si="62"/>
        <v>2050000</v>
      </c>
    </row>
    <row r="676" spans="2:9" ht="12.75">
      <c r="B676" s="15" t="s">
        <v>509</v>
      </c>
      <c r="C676" s="5" t="s">
        <v>61</v>
      </c>
      <c r="D676" s="6" t="s">
        <v>52</v>
      </c>
      <c r="E676" s="6" t="s">
        <v>438</v>
      </c>
      <c r="F676" s="5"/>
      <c r="G676" s="7">
        <f t="shared" si="62"/>
        <v>2050000</v>
      </c>
      <c r="H676" s="7">
        <f t="shared" si="62"/>
        <v>0</v>
      </c>
      <c r="I676" s="7">
        <f t="shared" si="62"/>
        <v>2050000</v>
      </c>
    </row>
    <row r="677" spans="2:9" ht="24">
      <c r="B677" s="15" t="s">
        <v>510</v>
      </c>
      <c r="C677" s="5" t="s">
        <v>61</v>
      </c>
      <c r="D677" s="6" t="s">
        <v>52</v>
      </c>
      <c r="E677" s="6" t="s">
        <v>439</v>
      </c>
      <c r="F677" s="5"/>
      <c r="G677" s="7">
        <f>G678+G679</f>
        <v>2050000</v>
      </c>
      <c r="H677" s="7">
        <f>H678+H679</f>
        <v>0</v>
      </c>
      <c r="I677" s="7">
        <f>I678+I679</f>
        <v>2050000</v>
      </c>
    </row>
    <row r="678" spans="2:9" ht="24" hidden="1">
      <c r="B678" s="15" t="s">
        <v>117</v>
      </c>
      <c r="C678" s="5" t="s">
        <v>61</v>
      </c>
      <c r="D678" s="6" t="s">
        <v>52</v>
      </c>
      <c r="E678" s="6" t="s">
        <v>439</v>
      </c>
      <c r="F678" s="5" t="s">
        <v>216</v>
      </c>
      <c r="G678" s="7">
        <v>0</v>
      </c>
      <c r="H678" s="7">
        <v>0</v>
      </c>
      <c r="I678" s="7">
        <f>G678+H678</f>
        <v>0</v>
      </c>
    </row>
    <row r="679" spans="2:9" ht="12.75">
      <c r="B679" s="15" t="s">
        <v>600</v>
      </c>
      <c r="C679" s="5" t="s">
        <v>61</v>
      </c>
      <c r="D679" s="6" t="s">
        <v>52</v>
      </c>
      <c r="E679" s="6" t="s">
        <v>620</v>
      </c>
      <c r="F679" s="5"/>
      <c r="G679" s="7">
        <f>G680</f>
        <v>2050000</v>
      </c>
      <c r="H679" s="7">
        <f>H680</f>
        <v>0</v>
      </c>
      <c r="I679" s="7">
        <f>I680</f>
        <v>2050000</v>
      </c>
    </row>
    <row r="680" spans="2:9" ht="24">
      <c r="B680" s="15" t="s">
        <v>117</v>
      </c>
      <c r="C680" s="5" t="s">
        <v>61</v>
      </c>
      <c r="D680" s="6" t="s">
        <v>52</v>
      </c>
      <c r="E680" s="6" t="s">
        <v>620</v>
      </c>
      <c r="F680" s="5" t="s">
        <v>216</v>
      </c>
      <c r="G680" s="7">
        <v>2050000</v>
      </c>
      <c r="H680" s="7">
        <f>I680-G680</f>
        <v>0</v>
      </c>
      <c r="I680" s="7">
        <v>2050000</v>
      </c>
    </row>
    <row r="681" spans="1:9" ht="12.75">
      <c r="A681" s="8"/>
      <c r="B681" s="22" t="s">
        <v>199</v>
      </c>
      <c r="C681" s="5" t="s">
        <v>57</v>
      </c>
      <c r="D681" s="6"/>
      <c r="E681" s="6"/>
      <c r="F681" s="5"/>
      <c r="G681" s="7">
        <f aca="true" t="shared" si="63" ref="G681:I686">G682</f>
        <v>1278</v>
      </c>
      <c r="H681" s="7">
        <f t="shared" si="63"/>
        <v>6722</v>
      </c>
      <c r="I681" s="7">
        <f t="shared" si="63"/>
        <v>8000</v>
      </c>
    </row>
    <row r="682" spans="1:9" ht="25.5">
      <c r="A682" s="8"/>
      <c r="B682" s="22" t="s">
        <v>234</v>
      </c>
      <c r="C682" s="5" t="s">
        <v>57</v>
      </c>
      <c r="D682" s="6" t="s">
        <v>51</v>
      </c>
      <c r="E682" s="6"/>
      <c r="F682" s="5"/>
      <c r="G682" s="7">
        <f t="shared" si="63"/>
        <v>1278</v>
      </c>
      <c r="H682" s="7">
        <f t="shared" si="63"/>
        <v>6722</v>
      </c>
      <c r="I682" s="7">
        <f t="shared" si="63"/>
        <v>8000</v>
      </c>
    </row>
    <row r="683" spans="1:9" ht="38.25">
      <c r="A683" s="10"/>
      <c r="B683" s="22" t="s">
        <v>406</v>
      </c>
      <c r="C683" s="5" t="s">
        <v>57</v>
      </c>
      <c r="D683" s="6" t="s">
        <v>51</v>
      </c>
      <c r="E683" s="6" t="s">
        <v>334</v>
      </c>
      <c r="F683" s="5"/>
      <c r="G683" s="7">
        <f t="shared" si="63"/>
        <v>1278</v>
      </c>
      <c r="H683" s="7">
        <f t="shared" si="63"/>
        <v>6722</v>
      </c>
      <c r="I683" s="7">
        <f t="shared" si="63"/>
        <v>8000</v>
      </c>
    </row>
    <row r="684" spans="1:9" ht="25.5">
      <c r="A684" s="10"/>
      <c r="B684" s="22" t="s">
        <v>408</v>
      </c>
      <c r="C684" s="5" t="s">
        <v>57</v>
      </c>
      <c r="D684" s="6" t="s">
        <v>51</v>
      </c>
      <c r="E684" s="6" t="s">
        <v>337</v>
      </c>
      <c r="F684" s="5"/>
      <c r="G684" s="7">
        <f t="shared" si="63"/>
        <v>1278</v>
      </c>
      <c r="H684" s="7">
        <f t="shared" si="63"/>
        <v>6722</v>
      </c>
      <c r="I684" s="7">
        <f t="shared" si="63"/>
        <v>8000</v>
      </c>
    </row>
    <row r="685" spans="1:9" ht="38.25">
      <c r="A685" s="10"/>
      <c r="B685" s="22" t="s">
        <v>409</v>
      </c>
      <c r="C685" s="5" t="s">
        <v>57</v>
      </c>
      <c r="D685" s="6" t="s">
        <v>51</v>
      </c>
      <c r="E685" s="6" t="s">
        <v>338</v>
      </c>
      <c r="F685" s="5"/>
      <c r="G685" s="7">
        <f t="shared" si="63"/>
        <v>1278</v>
      </c>
      <c r="H685" s="7">
        <f t="shared" si="63"/>
        <v>6722</v>
      </c>
      <c r="I685" s="7">
        <f t="shared" si="63"/>
        <v>8000</v>
      </c>
    </row>
    <row r="686" spans="1:9" ht="12.75">
      <c r="A686" s="10"/>
      <c r="B686" s="22" t="s">
        <v>410</v>
      </c>
      <c r="C686" s="5" t="s">
        <v>57</v>
      </c>
      <c r="D686" s="6" t="s">
        <v>51</v>
      </c>
      <c r="E686" s="6" t="s">
        <v>339</v>
      </c>
      <c r="F686" s="5"/>
      <c r="G686" s="7">
        <f t="shared" si="63"/>
        <v>1278</v>
      </c>
      <c r="H686" s="7">
        <f t="shared" si="63"/>
        <v>6722</v>
      </c>
      <c r="I686" s="7">
        <f t="shared" si="63"/>
        <v>8000</v>
      </c>
    </row>
    <row r="687" spans="1:9" ht="12.75">
      <c r="A687" s="10"/>
      <c r="B687" s="22" t="s">
        <v>120</v>
      </c>
      <c r="C687" s="5" t="s">
        <v>57</v>
      </c>
      <c r="D687" s="6" t="s">
        <v>51</v>
      </c>
      <c r="E687" s="6" t="s">
        <v>339</v>
      </c>
      <c r="F687" s="5" t="s">
        <v>340</v>
      </c>
      <c r="G687" s="7">
        <v>1278</v>
      </c>
      <c r="H687" s="7">
        <f>I687-G687</f>
        <v>6722</v>
      </c>
      <c r="I687" s="7">
        <v>8000</v>
      </c>
    </row>
    <row r="688" spans="1:9" ht="25.5">
      <c r="A688" s="10"/>
      <c r="B688" s="22" t="s">
        <v>201</v>
      </c>
      <c r="C688" s="5" t="s">
        <v>59</v>
      </c>
      <c r="D688" s="6"/>
      <c r="E688" s="6"/>
      <c r="F688" s="5"/>
      <c r="G688" s="7">
        <f>G689+G704</f>
        <v>26690400</v>
      </c>
      <c r="H688" s="7">
        <f>H689+H704</f>
        <v>18108994.06</v>
      </c>
      <c r="I688" s="7">
        <f>I689+I704</f>
        <v>44799394.06</v>
      </c>
    </row>
    <row r="689" spans="1:9" ht="38.25">
      <c r="A689" s="10"/>
      <c r="B689" s="22" t="s">
        <v>7</v>
      </c>
      <c r="C689" s="5" t="s">
        <v>59</v>
      </c>
      <c r="D689" s="6" t="s">
        <v>51</v>
      </c>
      <c r="E689" s="6"/>
      <c r="F689" s="5"/>
      <c r="G689" s="7">
        <f>G690+G696</f>
        <v>26690400</v>
      </c>
      <c r="H689" s="7">
        <f>H690+H696</f>
        <v>-57300</v>
      </c>
      <c r="I689" s="7">
        <f>I690+I696</f>
        <v>26633100</v>
      </c>
    </row>
    <row r="690" spans="1:9" ht="38.25" hidden="1">
      <c r="A690" s="10"/>
      <c r="B690" s="22" t="s">
        <v>171</v>
      </c>
      <c r="C690" s="5" t="s">
        <v>59</v>
      </c>
      <c r="D690" s="6" t="s">
        <v>51</v>
      </c>
      <c r="E690" s="6" t="s">
        <v>113</v>
      </c>
      <c r="F690" s="5"/>
      <c r="G690" s="7">
        <f>G691</f>
        <v>0</v>
      </c>
      <c r="H690" s="7">
        <f>H691</f>
        <v>0</v>
      </c>
      <c r="I690" s="7">
        <f>I691</f>
        <v>0</v>
      </c>
    </row>
    <row r="691" spans="1:9" ht="25.5" hidden="1">
      <c r="A691" s="10"/>
      <c r="B691" s="22" t="s">
        <v>172</v>
      </c>
      <c r="C691" s="5" t="s">
        <v>59</v>
      </c>
      <c r="D691" s="6" t="s">
        <v>51</v>
      </c>
      <c r="E691" s="6" t="s">
        <v>114</v>
      </c>
      <c r="F691" s="5"/>
      <c r="G691" s="7">
        <f>G692+G694</f>
        <v>0</v>
      </c>
      <c r="H691" s="7">
        <f>H692+H694</f>
        <v>0</v>
      </c>
      <c r="I691" s="7">
        <f>I692+I694</f>
        <v>0</v>
      </c>
    </row>
    <row r="692" spans="1:9" ht="25.5" hidden="1">
      <c r="A692" s="10"/>
      <c r="B692" s="22" t="s">
        <v>173</v>
      </c>
      <c r="C692" s="5" t="s">
        <v>59</v>
      </c>
      <c r="D692" s="6" t="s">
        <v>51</v>
      </c>
      <c r="E692" s="6" t="s">
        <v>95</v>
      </c>
      <c r="F692" s="5"/>
      <c r="G692" s="7">
        <f>G693</f>
        <v>0</v>
      </c>
      <c r="H692" s="7">
        <f>H693</f>
        <v>0</v>
      </c>
      <c r="I692" s="7">
        <f>I693</f>
        <v>0</v>
      </c>
    </row>
    <row r="693" spans="1:9" ht="12.75" hidden="1">
      <c r="A693" s="10"/>
      <c r="B693" s="22" t="s">
        <v>118</v>
      </c>
      <c r="C693" s="5" t="s">
        <v>59</v>
      </c>
      <c r="D693" s="6" t="s">
        <v>51</v>
      </c>
      <c r="E693" s="6" t="s">
        <v>95</v>
      </c>
      <c r="F693" s="5">
        <v>500</v>
      </c>
      <c r="G693" s="7">
        <v>0</v>
      </c>
      <c r="H693" s="7">
        <v>0</v>
      </c>
      <c r="I693" s="7">
        <v>0</v>
      </c>
    </row>
    <row r="694" spans="1:9" ht="25.5" hidden="1">
      <c r="A694" s="10"/>
      <c r="B694" s="22" t="s">
        <v>174</v>
      </c>
      <c r="C694" s="5" t="s">
        <v>59</v>
      </c>
      <c r="D694" s="6" t="s">
        <v>51</v>
      </c>
      <c r="E694" s="6" t="s">
        <v>96</v>
      </c>
      <c r="F694" s="5"/>
      <c r="G694" s="7">
        <f>G695</f>
        <v>0</v>
      </c>
      <c r="H694" s="7">
        <f>H695</f>
        <v>0</v>
      </c>
      <c r="I694" s="7">
        <f>I695</f>
        <v>0</v>
      </c>
    </row>
    <row r="695" spans="1:9" ht="12.75" hidden="1">
      <c r="A695" s="10"/>
      <c r="B695" s="22" t="s">
        <v>118</v>
      </c>
      <c r="C695" s="5" t="s">
        <v>59</v>
      </c>
      <c r="D695" s="6" t="s">
        <v>51</v>
      </c>
      <c r="E695" s="6" t="s">
        <v>96</v>
      </c>
      <c r="F695" s="5">
        <v>500</v>
      </c>
      <c r="G695" s="7">
        <v>0</v>
      </c>
      <c r="H695" s="7">
        <v>0</v>
      </c>
      <c r="I695" s="7">
        <v>0</v>
      </c>
    </row>
    <row r="696" spans="1:9" ht="38.25">
      <c r="A696" s="10"/>
      <c r="B696" s="22" t="s">
        <v>406</v>
      </c>
      <c r="C696" s="5" t="s">
        <v>59</v>
      </c>
      <c r="D696" s="6" t="s">
        <v>51</v>
      </c>
      <c r="E696" s="6" t="s">
        <v>334</v>
      </c>
      <c r="F696" s="5"/>
      <c r="G696" s="7">
        <f>G697</f>
        <v>26690400</v>
      </c>
      <c r="H696" s="7">
        <f aca="true" t="shared" si="64" ref="H696:I698">H697</f>
        <v>-57300</v>
      </c>
      <c r="I696" s="7">
        <f t="shared" si="64"/>
        <v>26633100</v>
      </c>
    </row>
    <row r="697" spans="1:9" ht="25.5">
      <c r="A697" s="10"/>
      <c r="B697" s="22" t="s">
        <v>408</v>
      </c>
      <c r="C697" s="5" t="s">
        <v>59</v>
      </c>
      <c r="D697" s="6" t="s">
        <v>51</v>
      </c>
      <c r="E697" s="6" t="s">
        <v>337</v>
      </c>
      <c r="F697" s="5"/>
      <c r="G697" s="7">
        <f>G698</f>
        <v>26690400</v>
      </c>
      <c r="H697" s="7">
        <f t="shared" si="64"/>
        <v>-57300</v>
      </c>
      <c r="I697" s="7">
        <f t="shared" si="64"/>
        <v>26633100</v>
      </c>
    </row>
    <row r="698" spans="1:9" ht="38.25">
      <c r="A698" s="10"/>
      <c r="B698" s="22" t="s">
        <v>409</v>
      </c>
      <c r="C698" s="5" t="s">
        <v>59</v>
      </c>
      <c r="D698" s="6" t="s">
        <v>51</v>
      </c>
      <c r="E698" s="6" t="s">
        <v>338</v>
      </c>
      <c r="F698" s="5"/>
      <c r="G698" s="7">
        <f>G699</f>
        <v>26690400</v>
      </c>
      <c r="H698" s="7">
        <f t="shared" si="64"/>
        <v>-57300</v>
      </c>
      <c r="I698" s="7">
        <f t="shared" si="64"/>
        <v>26633100</v>
      </c>
    </row>
    <row r="699" spans="1:9" ht="25.5">
      <c r="A699" s="10"/>
      <c r="B699" s="22" t="s">
        <v>411</v>
      </c>
      <c r="C699" s="5" t="s">
        <v>59</v>
      </c>
      <c r="D699" s="6" t="s">
        <v>51</v>
      </c>
      <c r="E699" s="6" t="s">
        <v>341</v>
      </c>
      <c r="F699" s="5"/>
      <c r="G699" s="7">
        <f>G700+G702</f>
        <v>26690400</v>
      </c>
      <c r="H699" s="7">
        <f>H700+H702</f>
        <v>-57300</v>
      </c>
      <c r="I699" s="7">
        <f>I700+I702</f>
        <v>26633100</v>
      </c>
    </row>
    <row r="700" spans="1:9" ht="25.5">
      <c r="A700" s="10"/>
      <c r="B700" s="22" t="s">
        <v>173</v>
      </c>
      <c r="C700" s="5" t="s">
        <v>59</v>
      </c>
      <c r="D700" s="6" t="s">
        <v>51</v>
      </c>
      <c r="E700" s="6" t="s">
        <v>342</v>
      </c>
      <c r="F700" s="5"/>
      <c r="G700" s="7">
        <f>G701</f>
        <v>20093700</v>
      </c>
      <c r="H700" s="7">
        <f>H701</f>
        <v>0</v>
      </c>
      <c r="I700" s="7">
        <f>I701</f>
        <v>20093700</v>
      </c>
    </row>
    <row r="701" spans="1:9" ht="12.75">
      <c r="A701" s="10"/>
      <c r="B701" s="22" t="s">
        <v>118</v>
      </c>
      <c r="C701" s="5" t="s">
        <v>59</v>
      </c>
      <c r="D701" s="6" t="s">
        <v>51</v>
      </c>
      <c r="E701" s="6" t="s">
        <v>342</v>
      </c>
      <c r="F701" s="5" t="s">
        <v>19</v>
      </c>
      <c r="G701" s="7">
        <v>20093700</v>
      </c>
      <c r="H701" s="7">
        <f>I701-G701</f>
        <v>0</v>
      </c>
      <c r="I701" s="7">
        <v>20093700</v>
      </c>
    </row>
    <row r="702" spans="1:9" ht="25.5">
      <c r="A702" s="10"/>
      <c r="B702" s="22" t="s">
        <v>174</v>
      </c>
      <c r="C702" s="5" t="s">
        <v>59</v>
      </c>
      <c r="D702" s="6" t="s">
        <v>51</v>
      </c>
      <c r="E702" s="6" t="s">
        <v>343</v>
      </c>
      <c r="F702" s="5"/>
      <c r="G702" s="7">
        <f>G703</f>
        <v>6596700</v>
      </c>
      <c r="H702" s="7">
        <f>H703</f>
        <v>-57300</v>
      </c>
      <c r="I702" s="7">
        <f>I703</f>
        <v>6539400</v>
      </c>
    </row>
    <row r="703" spans="1:9" ht="12.75">
      <c r="A703" s="10"/>
      <c r="B703" s="22" t="s">
        <v>118</v>
      </c>
      <c r="C703" s="5" t="s">
        <v>59</v>
      </c>
      <c r="D703" s="6" t="s">
        <v>51</v>
      </c>
      <c r="E703" s="6" t="s">
        <v>343</v>
      </c>
      <c r="F703" s="5" t="s">
        <v>19</v>
      </c>
      <c r="G703" s="7">
        <v>6596700</v>
      </c>
      <c r="H703" s="7">
        <f>I703-G703</f>
        <v>-57300</v>
      </c>
      <c r="I703" s="7">
        <v>6539400</v>
      </c>
    </row>
    <row r="704" spans="1:9" ht="12.75">
      <c r="A704" s="10"/>
      <c r="B704" s="15" t="s">
        <v>226</v>
      </c>
      <c r="C704" s="5" t="s">
        <v>59</v>
      </c>
      <c r="D704" s="5" t="s">
        <v>53</v>
      </c>
      <c r="E704" s="6"/>
      <c r="F704" s="5"/>
      <c r="G704" s="7">
        <f>G705</f>
        <v>0</v>
      </c>
      <c r="H704" s="7">
        <f aca="true" t="shared" si="65" ref="H704:I706">H705</f>
        <v>18166294.06</v>
      </c>
      <c r="I704" s="7">
        <f t="shared" si="65"/>
        <v>18166294.06</v>
      </c>
    </row>
    <row r="705" spans="1:9" ht="36">
      <c r="A705" s="10"/>
      <c r="B705" s="15" t="s">
        <v>475</v>
      </c>
      <c r="C705" s="5" t="s">
        <v>59</v>
      </c>
      <c r="D705" s="5" t="s">
        <v>53</v>
      </c>
      <c r="E705" s="6" t="s">
        <v>334</v>
      </c>
      <c r="F705" s="5"/>
      <c r="G705" s="7">
        <f>G706</f>
        <v>0</v>
      </c>
      <c r="H705" s="7">
        <f t="shared" si="65"/>
        <v>18166294.06</v>
      </c>
      <c r="I705" s="7">
        <f t="shared" si="65"/>
        <v>18166294.06</v>
      </c>
    </row>
    <row r="706" spans="1:9" ht="24">
      <c r="A706" s="10"/>
      <c r="B706" s="15" t="s">
        <v>408</v>
      </c>
      <c r="C706" s="5" t="s">
        <v>59</v>
      </c>
      <c r="D706" s="5" t="s">
        <v>53</v>
      </c>
      <c r="E706" s="6" t="s">
        <v>337</v>
      </c>
      <c r="F706" s="5"/>
      <c r="G706" s="7">
        <f>G707</f>
        <v>0</v>
      </c>
      <c r="H706" s="7">
        <f t="shared" si="65"/>
        <v>18166294.06</v>
      </c>
      <c r="I706" s="7">
        <f t="shared" si="65"/>
        <v>18166294.06</v>
      </c>
    </row>
    <row r="707" spans="1:9" ht="36">
      <c r="A707" s="10"/>
      <c r="B707" s="15" t="s">
        <v>409</v>
      </c>
      <c r="C707" s="5" t="s">
        <v>59</v>
      </c>
      <c r="D707" s="5" t="s">
        <v>53</v>
      </c>
      <c r="E707" s="6" t="s">
        <v>338</v>
      </c>
      <c r="F707" s="5"/>
      <c r="G707" s="7">
        <f>G708+G711+G713+G715</f>
        <v>0</v>
      </c>
      <c r="H707" s="7">
        <f>H708+H711+H713+H715</f>
        <v>18166294.06</v>
      </c>
      <c r="I707" s="7">
        <f>I708+I711+I713+I715</f>
        <v>18166294.06</v>
      </c>
    </row>
    <row r="708" spans="1:9" ht="24">
      <c r="A708" s="10"/>
      <c r="B708" s="15" t="s">
        <v>411</v>
      </c>
      <c r="C708" s="5" t="s">
        <v>59</v>
      </c>
      <c r="D708" s="5" t="s">
        <v>53</v>
      </c>
      <c r="E708" s="6" t="s">
        <v>341</v>
      </c>
      <c r="F708" s="5"/>
      <c r="G708" s="7">
        <f aca="true" t="shared" si="66" ref="G708:I709">G709</f>
        <v>0</v>
      </c>
      <c r="H708" s="7">
        <f t="shared" si="66"/>
        <v>4219942</v>
      </c>
      <c r="I708" s="7">
        <f t="shared" si="66"/>
        <v>4219942</v>
      </c>
    </row>
    <row r="709" spans="1:9" ht="12.75">
      <c r="A709" s="10"/>
      <c r="B709" s="15" t="s">
        <v>36</v>
      </c>
      <c r="C709" s="5" t="s">
        <v>59</v>
      </c>
      <c r="D709" s="5" t="s">
        <v>53</v>
      </c>
      <c r="E709" s="6" t="s">
        <v>464</v>
      </c>
      <c r="F709" s="5"/>
      <c r="G709" s="7">
        <f t="shared" si="66"/>
        <v>0</v>
      </c>
      <c r="H709" s="7">
        <f t="shared" si="66"/>
        <v>4219942</v>
      </c>
      <c r="I709" s="7">
        <f t="shared" si="66"/>
        <v>4219942</v>
      </c>
    </row>
    <row r="710" spans="1:9" ht="12.75">
      <c r="A710" s="10"/>
      <c r="B710" s="15" t="s">
        <v>118</v>
      </c>
      <c r="C710" s="5" t="s">
        <v>59</v>
      </c>
      <c r="D710" s="5" t="s">
        <v>53</v>
      </c>
      <c r="E710" s="6" t="s">
        <v>464</v>
      </c>
      <c r="F710" s="5" t="s">
        <v>19</v>
      </c>
      <c r="G710" s="7">
        <v>0</v>
      </c>
      <c r="H710" s="7">
        <f>I710-G710</f>
        <v>4219942</v>
      </c>
      <c r="I710" s="7">
        <v>4219942</v>
      </c>
    </row>
    <row r="711" spans="1:9" ht="48">
      <c r="A711" s="10"/>
      <c r="B711" s="15" t="s">
        <v>751</v>
      </c>
      <c r="C711" s="5" t="s">
        <v>59</v>
      </c>
      <c r="D711" s="5" t="s">
        <v>53</v>
      </c>
      <c r="E711" s="6" t="s">
        <v>752</v>
      </c>
      <c r="F711" s="5"/>
      <c r="G711" s="7">
        <f>G712</f>
        <v>0</v>
      </c>
      <c r="H711" s="7">
        <f>H712</f>
        <v>374136</v>
      </c>
      <c r="I711" s="7">
        <f>I712</f>
        <v>374136</v>
      </c>
    </row>
    <row r="712" spans="1:9" ht="12.75">
      <c r="A712" s="10"/>
      <c r="B712" s="15" t="s">
        <v>118</v>
      </c>
      <c r="C712" s="5" t="s">
        <v>59</v>
      </c>
      <c r="D712" s="5" t="s">
        <v>53</v>
      </c>
      <c r="E712" s="6" t="s">
        <v>752</v>
      </c>
      <c r="F712" s="5" t="s">
        <v>19</v>
      </c>
      <c r="G712" s="7">
        <v>0</v>
      </c>
      <c r="H712" s="7">
        <f>I712-G712</f>
        <v>374136</v>
      </c>
      <c r="I712" s="7">
        <v>374136</v>
      </c>
    </row>
    <row r="713" spans="1:9" ht="24">
      <c r="A713" s="10"/>
      <c r="B713" s="15" t="s">
        <v>500</v>
      </c>
      <c r="C713" s="5" t="s">
        <v>59</v>
      </c>
      <c r="D713" s="5" t="s">
        <v>53</v>
      </c>
      <c r="E713" s="6" t="s">
        <v>535</v>
      </c>
      <c r="F713" s="5"/>
      <c r="G713" s="7">
        <f>G714</f>
        <v>0</v>
      </c>
      <c r="H713" s="7">
        <f>H714</f>
        <v>13230000</v>
      </c>
      <c r="I713" s="7">
        <f>I714</f>
        <v>13230000</v>
      </c>
    </row>
    <row r="714" spans="1:9" ht="12.75">
      <c r="A714" s="10"/>
      <c r="B714" s="15" t="s">
        <v>118</v>
      </c>
      <c r="C714" s="5" t="s">
        <v>59</v>
      </c>
      <c r="D714" s="5" t="s">
        <v>53</v>
      </c>
      <c r="E714" s="6" t="s">
        <v>535</v>
      </c>
      <c r="F714" s="5" t="s">
        <v>19</v>
      </c>
      <c r="G714" s="7">
        <v>0</v>
      </c>
      <c r="H714" s="7">
        <f>I714-G714</f>
        <v>13230000</v>
      </c>
      <c r="I714" s="7">
        <v>13230000</v>
      </c>
    </row>
    <row r="715" spans="1:9" ht="36">
      <c r="A715" s="10"/>
      <c r="B715" s="15" t="s">
        <v>753</v>
      </c>
      <c r="C715" s="5" t="s">
        <v>59</v>
      </c>
      <c r="D715" s="5" t="s">
        <v>53</v>
      </c>
      <c r="E715" s="6" t="s">
        <v>750</v>
      </c>
      <c r="F715" s="5"/>
      <c r="G715" s="7">
        <f>G716</f>
        <v>0</v>
      </c>
      <c r="H715" s="7">
        <f>H716</f>
        <v>342216.06</v>
      </c>
      <c r="I715" s="7">
        <f>I716</f>
        <v>342216.06</v>
      </c>
    </row>
    <row r="716" spans="1:9" ht="12.75">
      <c r="A716" s="10"/>
      <c r="B716" s="15" t="s">
        <v>118</v>
      </c>
      <c r="C716" s="5" t="s">
        <v>59</v>
      </c>
      <c r="D716" s="5" t="s">
        <v>53</v>
      </c>
      <c r="E716" s="6" t="s">
        <v>750</v>
      </c>
      <c r="F716" s="5" t="s">
        <v>19</v>
      </c>
      <c r="G716" s="7">
        <v>0</v>
      </c>
      <c r="H716" s="7">
        <f>I716-G716</f>
        <v>342216.06</v>
      </c>
      <c r="I716" s="7">
        <v>342216.06</v>
      </c>
    </row>
    <row r="717" spans="1:9" ht="12.75">
      <c r="A717" s="8"/>
      <c r="B717" s="22" t="s">
        <v>241</v>
      </c>
      <c r="C717" s="5" t="s">
        <v>242</v>
      </c>
      <c r="D717" s="5" t="s">
        <v>242</v>
      </c>
      <c r="E717" s="5" t="s">
        <v>244</v>
      </c>
      <c r="F717" s="5" t="s">
        <v>243</v>
      </c>
      <c r="G717" s="7">
        <f>7550000+250000</f>
        <v>7800000</v>
      </c>
      <c r="H717" s="7">
        <f>I717-G717</f>
        <v>-7800000</v>
      </c>
      <c r="I717" s="7">
        <v>0</v>
      </c>
    </row>
    <row r="718" spans="1:9" ht="12.75">
      <c r="A718" s="8"/>
      <c r="B718" s="32" t="s">
        <v>50</v>
      </c>
      <c r="C718" s="33"/>
      <c r="D718" s="33"/>
      <c r="E718" s="33"/>
      <c r="F718" s="34"/>
      <c r="G718" s="4">
        <f>G13+G173+G193+G295+G339+G553+G612+G651+G660+G681+G688+G717</f>
        <v>708372778.73</v>
      </c>
      <c r="H718" s="4">
        <f>H13+H173+H193+H295+H339+H553+H612+H651+H660+H681+H688+H717</f>
        <v>74156225.49999997</v>
      </c>
      <c r="I718" s="4">
        <f>I13+I173+I193+I295+I339+I553+I612+I651+I660+I681+I688+I717</f>
        <v>782529004.2299998</v>
      </c>
    </row>
    <row r="719" spans="1:4" ht="12.75">
      <c r="A719" s="8"/>
      <c r="C719" s="9"/>
      <c r="D719" s="9"/>
    </row>
    <row r="720" spans="1:4" ht="12.75" hidden="1">
      <c r="A720" s="8"/>
      <c r="C720" s="9"/>
      <c r="D720" s="9"/>
    </row>
    <row r="721" spans="1:9" ht="12.75" hidden="1">
      <c r="A721" s="8"/>
      <c r="C721" s="9"/>
      <c r="D721" s="9"/>
      <c r="G721" s="17">
        <v>708372778.73</v>
      </c>
      <c r="H721" s="17">
        <f>I721-G721</f>
        <v>74156225.5</v>
      </c>
      <c r="I721" s="17">
        <v>782529004.23</v>
      </c>
    </row>
    <row r="722" spans="1:4" ht="12.75" hidden="1">
      <c r="A722" s="8"/>
      <c r="C722" s="9"/>
      <c r="D722" s="9"/>
    </row>
    <row r="723" spans="1:9" ht="12.75" hidden="1">
      <c r="A723" s="8"/>
      <c r="C723" s="9"/>
      <c r="D723" s="9"/>
      <c r="G723" s="17">
        <f>G721-G718</f>
        <v>0</v>
      </c>
      <c r="H723" s="17">
        <f>H721-H718</f>
        <v>0</v>
      </c>
      <c r="I723" s="17">
        <f>I721-I718</f>
        <v>0</v>
      </c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spans="1:4" ht="12.75">
      <c r="A776" s="10"/>
      <c r="C776" s="9"/>
      <c r="D776" s="9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spans="1:4" ht="12.75">
      <c r="A782" s="10"/>
      <c r="C782" s="9"/>
      <c r="D782" s="9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spans="1:4" ht="12.75">
      <c r="A835" s="10"/>
      <c r="C835" s="9"/>
      <c r="D835" s="9"/>
    </row>
    <row r="836" spans="1:4" ht="12.75">
      <c r="A836" s="10"/>
      <c r="C836" s="9"/>
      <c r="D836" s="9"/>
    </row>
    <row r="837" spans="1:4" ht="12.75">
      <c r="A837" s="10"/>
      <c r="C837" s="9"/>
      <c r="D837" s="9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spans="1:3" ht="12.75">
      <c r="A848" s="14"/>
      <c r="C848" s="14"/>
    </row>
    <row r="849" ht="12.75">
      <c r="A849" s="8"/>
    </row>
    <row r="850" ht="12.75">
      <c r="A850" s="8"/>
    </row>
    <row r="851" ht="12.75">
      <c r="A851" s="8"/>
    </row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</sheetData>
  <sheetProtection/>
  <mergeCells count="11">
    <mergeCell ref="B718:F718"/>
    <mergeCell ref="D8:I8"/>
    <mergeCell ref="C9:I9"/>
    <mergeCell ref="B10:I10"/>
    <mergeCell ref="F7:I7"/>
    <mergeCell ref="E1:I1"/>
    <mergeCell ref="E2:I2"/>
    <mergeCell ref="E3:I3"/>
    <mergeCell ref="F4:I4"/>
    <mergeCell ref="E5:I5"/>
    <mergeCell ref="E6:I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7"/>
  <sheetViews>
    <sheetView view="pageBreakPreview" zoomScale="110" zoomScaleSheetLayoutView="110" zoomScalePageLayoutView="0" workbookViewId="0" topLeftCell="A410">
      <selection activeCell="B425" sqref="B425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5.00390625" style="1" hidden="1" customWidth="1"/>
    <col min="8" max="8" width="14.875" style="1" customWidth="1"/>
    <col min="9" max="9" width="15.375" style="1" customWidth="1"/>
    <col min="10" max="10" width="15.00390625" style="1" customWidth="1"/>
    <col min="11" max="11" width="14.75390625" style="1" hidden="1" customWidth="1"/>
    <col min="12" max="12" width="15.00390625" style="1" hidden="1" customWidth="1"/>
    <col min="13" max="13" width="20.125" style="1" customWidth="1"/>
    <col min="14" max="14" width="19.125" style="1" customWidth="1"/>
    <col min="15" max="15" width="12.25390625" style="1" bestFit="1" customWidth="1"/>
    <col min="16" max="16384" width="9.125" style="1" customWidth="1"/>
  </cols>
  <sheetData>
    <row r="1" spans="3:12" ht="15" customHeight="1" hidden="1">
      <c r="C1" s="25"/>
      <c r="D1" s="25"/>
      <c r="E1" s="30" t="s">
        <v>633</v>
      </c>
      <c r="F1" s="30"/>
      <c r="G1" s="30"/>
      <c r="H1" s="30"/>
      <c r="I1" s="30"/>
      <c r="J1" s="30"/>
      <c r="K1" s="30"/>
      <c r="L1" s="30"/>
    </row>
    <row r="2" spans="3:12" ht="12.75" customHeight="1" hidden="1">
      <c r="C2" s="25"/>
      <c r="D2" s="25"/>
      <c r="E2" s="30" t="s">
        <v>536</v>
      </c>
      <c r="F2" s="30"/>
      <c r="G2" s="30"/>
      <c r="H2" s="30"/>
      <c r="I2" s="30"/>
      <c r="J2" s="30"/>
      <c r="K2" s="30"/>
      <c r="L2" s="30"/>
    </row>
    <row r="3" spans="3:12" ht="15" customHeight="1" hidden="1">
      <c r="C3" s="25"/>
      <c r="D3" s="25"/>
      <c r="E3" s="30" t="s">
        <v>228</v>
      </c>
      <c r="F3" s="30"/>
      <c r="G3" s="30"/>
      <c r="H3" s="30"/>
      <c r="I3" s="30"/>
      <c r="J3" s="30"/>
      <c r="K3" s="30"/>
      <c r="L3" s="30"/>
    </row>
    <row r="4" spans="3:12" ht="15" customHeight="1" hidden="1">
      <c r="C4" s="25"/>
      <c r="D4" s="25"/>
      <c r="E4" s="27" t="s">
        <v>255</v>
      </c>
      <c r="F4" s="30" t="s">
        <v>634</v>
      </c>
      <c r="G4" s="30"/>
      <c r="H4" s="30"/>
      <c r="I4" s="30"/>
      <c r="J4" s="30"/>
      <c r="K4" s="30"/>
      <c r="L4" s="30"/>
    </row>
    <row r="5" spans="3:12" ht="14.25" customHeight="1" hidden="1">
      <c r="C5" s="25"/>
      <c r="D5" s="25"/>
      <c r="E5" s="31" t="s">
        <v>635</v>
      </c>
      <c r="F5" s="31"/>
      <c r="G5" s="31"/>
      <c r="H5" s="31"/>
      <c r="I5" s="31"/>
      <c r="J5" s="31"/>
      <c r="K5" s="31"/>
      <c r="L5" s="31"/>
    </row>
    <row r="6" spans="3:12" ht="12.75">
      <c r="C6" s="25"/>
      <c r="D6" s="25"/>
      <c r="E6" s="30" t="s">
        <v>653</v>
      </c>
      <c r="F6" s="30"/>
      <c r="G6" s="30"/>
      <c r="H6" s="30"/>
      <c r="I6" s="30"/>
      <c r="J6" s="30"/>
      <c r="K6" s="30"/>
      <c r="L6" s="30"/>
    </row>
    <row r="7" spans="3:12" ht="12.75">
      <c r="C7" s="25"/>
      <c r="D7" s="25"/>
      <c r="E7" s="25"/>
      <c r="F7" s="25"/>
      <c r="G7" s="25"/>
      <c r="H7" s="30" t="s">
        <v>412</v>
      </c>
      <c r="I7" s="30"/>
      <c r="J7" s="30"/>
      <c r="K7" s="30"/>
      <c r="L7" s="30"/>
    </row>
    <row r="8" spans="1:12" ht="15">
      <c r="A8" s="26"/>
      <c r="B8" s="25"/>
      <c r="C8" s="25"/>
      <c r="D8" s="30" t="s">
        <v>636</v>
      </c>
      <c r="E8" s="30"/>
      <c r="F8" s="30"/>
      <c r="G8" s="30"/>
      <c r="H8" s="30"/>
      <c r="I8" s="30"/>
      <c r="J8" s="30"/>
      <c r="K8" s="30"/>
      <c r="L8" s="30"/>
    </row>
    <row r="9" spans="1:12" ht="15">
      <c r="A9" s="26"/>
      <c r="B9" s="25"/>
      <c r="C9" s="30" t="s">
        <v>637</v>
      </c>
      <c r="D9" s="30"/>
      <c r="E9" s="30"/>
      <c r="F9" s="30"/>
      <c r="G9" s="30"/>
      <c r="H9" s="30"/>
      <c r="I9" s="30"/>
      <c r="J9" s="30"/>
      <c r="K9" s="30"/>
      <c r="L9" s="30"/>
    </row>
    <row r="10" spans="2:12" ht="51" customHeight="1">
      <c r="B10" s="35" t="s">
        <v>639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5" ht="31.5">
      <c r="B11" s="3" t="s">
        <v>45</v>
      </c>
      <c r="C11" s="20" t="s">
        <v>46</v>
      </c>
      <c r="D11" s="20" t="s">
        <v>47</v>
      </c>
      <c r="E11" s="20" t="s">
        <v>48</v>
      </c>
      <c r="F11" s="20" t="s">
        <v>49</v>
      </c>
      <c r="G11" s="20" t="s">
        <v>576</v>
      </c>
      <c r="H11" s="20" t="s">
        <v>577</v>
      </c>
      <c r="I11" s="20" t="s">
        <v>578</v>
      </c>
      <c r="J11" s="20" t="s">
        <v>640</v>
      </c>
      <c r="K11" s="20" t="s">
        <v>641</v>
      </c>
      <c r="L11" s="20" t="s">
        <v>642</v>
      </c>
      <c r="M11" s="21"/>
      <c r="N11" s="21"/>
      <c r="O11" s="21"/>
    </row>
    <row r="12" spans="2:15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2" t="s">
        <v>2</v>
      </c>
      <c r="K12" s="2" t="s">
        <v>9</v>
      </c>
      <c r="L12" s="2" t="s">
        <v>42</v>
      </c>
      <c r="M12" s="18"/>
      <c r="N12" s="18"/>
      <c r="O12" s="18"/>
    </row>
    <row r="13" spans="2:15" ht="12.75">
      <c r="B13" s="22" t="s">
        <v>198</v>
      </c>
      <c r="C13" s="5" t="s">
        <v>51</v>
      </c>
      <c r="D13" s="6"/>
      <c r="E13" s="6"/>
      <c r="F13" s="5"/>
      <c r="G13" s="7">
        <f aca="true" t="shared" si="0" ref="G13:L13">G37+G61+G98+G102+G106+G14+G23+G65</f>
        <v>52836268.25</v>
      </c>
      <c r="H13" s="7">
        <f t="shared" si="0"/>
        <v>778723.75</v>
      </c>
      <c r="I13" s="7">
        <f t="shared" si="0"/>
        <v>53614992</v>
      </c>
      <c r="J13" s="7">
        <f t="shared" si="0"/>
        <v>53614592</v>
      </c>
      <c r="K13" s="7">
        <f t="shared" si="0"/>
        <v>0</v>
      </c>
      <c r="L13" s="7">
        <f t="shared" si="0"/>
        <v>0</v>
      </c>
      <c r="M13" s="13"/>
      <c r="N13" s="13"/>
      <c r="O13" s="13"/>
    </row>
    <row r="14" spans="2:12" ht="25.5">
      <c r="B14" s="22" t="s">
        <v>18</v>
      </c>
      <c r="C14" s="5" t="s">
        <v>51</v>
      </c>
      <c r="D14" s="6" t="s">
        <v>52</v>
      </c>
      <c r="E14" s="6"/>
      <c r="F14" s="5"/>
      <c r="G14" s="7">
        <f aca="true" t="shared" si="1" ref="G14:L14">G15</f>
        <v>1424830</v>
      </c>
      <c r="H14" s="7">
        <f t="shared" si="1"/>
        <v>13930</v>
      </c>
      <c r="I14" s="7">
        <f t="shared" si="1"/>
        <v>1438760</v>
      </c>
      <c r="J14" s="7">
        <f t="shared" si="1"/>
        <v>1438760</v>
      </c>
      <c r="K14" s="7">
        <f t="shared" si="1"/>
        <v>0</v>
      </c>
      <c r="L14" s="7">
        <f t="shared" si="1"/>
        <v>0</v>
      </c>
    </row>
    <row r="15" spans="2:12" ht="12.75">
      <c r="B15" s="22" t="s">
        <v>134</v>
      </c>
      <c r="C15" s="5" t="s">
        <v>51</v>
      </c>
      <c r="D15" s="6" t="s">
        <v>52</v>
      </c>
      <c r="E15" s="6" t="s">
        <v>124</v>
      </c>
      <c r="F15" s="5"/>
      <c r="G15" s="7">
        <f aca="true" t="shared" si="2" ref="G15:L15">G16+G17</f>
        <v>1424830</v>
      </c>
      <c r="H15" s="7">
        <f t="shared" si="2"/>
        <v>13930</v>
      </c>
      <c r="I15" s="7">
        <f t="shared" si="2"/>
        <v>1438760</v>
      </c>
      <c r="J15" s="7">
        <f t="shared" si="2"/>
        <v>1438760</v>
      </c>
      <c r="K15" s="7">
        <f t="shared" si="2"/>
        <v>0</v>
      </c>
      <c r="L15" s="7">
        <f t="shared" si="2"/>
        <v>0</v>
      </c>
    </row>
    <row r="16" spans="2:12" ht="102" customHeight="1" hidden="1">
      <c r="B16" s="22" t="s">
        <v>135</v>
      </c>
      <c r="C16" s="5" t="s">
        <v>51</v>
      </c>
      <c r="D16" s="6" t="s">
        <v>52</v>
      </c>
      <c r="E16" s="6" t="s">
        <v>123</v>
      </c>
      <c r="F16" s="5"/>
      <c r="G16" s="7">
        <f aca="true" t="shared" si="3" ref="G16:L16">G21</f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</row>
    <row r="17" spans="2:12" ht="24">
      <c r="B17" s="15" t="s">
        <v>580</v>
      </c>
      <c r="C17" s="5" t="s">
        <v>51</v>
      </c>
      <c r="D17" s="6" t="s">
        <v>52</v>
      </c>
      <c r="E17" s="6" t="s">
        <v>581</v>
      </c>
      <c r="F17" s="5"/>
      <c r="G17" s="7">
        <f aca="true" t="shared" si="4" ref="G17:L19">G18</f>
        <v>1424830</v>
      </c>
      <c r="H17" s="7">
        <f t="shared" si="4"/>
        <v>13930</v>
      </c>
      <c r="I17" s="7">
        <f t="shared" si="4"/>
        <v>1438760</v>
      </c>
      <c r="J17" s="7">
        <f t="shared" si="4"/>
        <v>1438760</v>
      </c>
      <c r="K17" s="7">
        <f t="shared" si="4"/>
        <v>0</v>
      </c>
      <c r="L17" s="7">
        <f t="shared" si="4"/>
        <v>0</v>
      </c>
    </row>
    <row r="18" spans="2:12" ht="18.75" customHeight="1">
      <c r="B18" s="15" t="s">
        <v>246</v>
      </c>
      <c r="C18" s="5" t="s">
        <v>51</v>
      </c>
      <c r="D18" s="6" t="s">
        <v>52</v>
      </c>
      <c r="E18" s="6" t="s">
        <v>582</v>
      </c>
      <c r="F18" s="5"/>
      <c r="G18" s="7">
        <f t="shared" si="4"/>
        <v>1424830</v>
      </c>
      <c r="H18" s="7">
        <f t="shared" si="4"/>
        <v>13930</v>
      </c>
      <c r="I18" s="7">
        <f t="shared" si="4"/>
        <v>1438760</v>
      </c>
      <c r="J18" s="7">
        <f t="shared" si="4"/>
        <v>1438760</v>
      </c>
      <c r="K18" s="7">
        <f t="shared" si="4"/>
        <v>0</v>
      </c>
      <c r="L18" s="7">
        <f t="shared" si="4"/>
        <v>0</v>
      </c>
    </row>
    <row r="19" spans="2:12" ht="12.75">
      <c r="B19" s="15" t="s">
        <v>37</v>
      </c>
      <c r="C19" s="5" t="s">
        <v>51</v>
      </c>
      <c r="D19" s="6" t="s">
        <v>52</v>
      </c>
      <c r="E19" s="6" t="s">
        <v>583</v>
      </c>
      <c r="F19" s="5"/>
      <c r="G19" s="7">
        <f t="shared" si="4"/>
        <v>1424830</v>
      </c>
      <c r="H19" s="7">
        <f t="shared" si="4"/>
        <v>13930</v>
      </c>
      <c r="I19" s="7">
        <f t="shared" si="4"/>
        <v>1438760</v>
      </c>
      <c r="J19" s="7">
        <f t="shared" si="4"/>
        <v>1438760</v>
      </c>
      <c r="K19" s="7">
        <f t="shared" si="4"/>
        <v>0</v>
      </c>
      <c r="L19" s="7">
        <f t="shared" si="4"/>
        <v>0</v>
      </c>
    </row>
    <row r="20" spans="2:12" ht="48">
      <c r="B20" s="15" t="s">
        <v>115</v>
      </c>
      <c r="C20" s="5" t="s">
        <v>51</v>
      </c>
      <c r="D20" s="6" t="s">
        <v>52</v>
      </c>
      <c r="E20" s="6" t="s">
        <v>583</v>
      </c>
      <c r="F20" s="5" t="s">
        <v>97</v>
      </c>
      <c r="G20" s="7">
        <v>1424830</v>
      </c>
      <c r="H20" s="7">
        <f>I20-G20</f>
        <v>13930</v>
      </c>
      <c r="I20" s="7">
        <v>1438760</v>
      </c>
      <c r="J20" s="7">
        <v>1438760</v>
      </c>
      <c r="K20" s="7">
        <v>0</v>
      </c>
      <c r="L20" s="7">
        <v>0</v>
      </c>
    </row>
    <row r="21" spans="2:12" ht="72" customHeight="1" hidden="1">
      <c r="B21" s="15" t="s">
        <v>37</v>
      </c>
      <c r="C21" s="5" t="s">
        <v>51</v>
      </c>
      <c r="D21" s="6" t="s">
        <v>52</v>
      </c>
      <c r="E21" s="6" t="s">
        <v>466</v>
      </c>
      <c r="F21" s="5"/>
      <c r="G21" s="7">
        <f aca="true" t="shared" si="5" ref="G21:L21">G22</f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</row>
    <row r="22" spans="2:12" ht="228" customHeight="1" hidden="1">
      <c r="B22" s="15" t="s">
        <v>115</v>
      </c>
      <c r="C22" s="5" t="s">
        <v>51</v>
      </c>
      <c r="D22" s="6" t="s">
        <v>52</v>
      </c>
      <c r="E22" s="6" t="s">
        <v>466</v>
      </c>
      <c r="F22" s="5" t="s">
        <v>97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v>0</v>
      </c>
    </row>
    <row r="23" spans="2:12" ht="38.25">
      <c r="B23" s="22" t="s">
        <v>20</v>
      </c>
      <c r="C23" s="5" t="s">
        <v>51</v>
      </c>
      <c r="D23" s="6" t="s">
        <v>53</v>
      </c>
      <c r="E23" s="6"/>
      <c r="F23" s="5"/>
      <c r="G23" s="7">
        <f aca="true" t="shared" si="6" ref="G23:L24">G24</f>
        <v>974740</v>
      </c>
      <c r="H23" s="7">
        <f t="shared" si="6"/>
        <v>25100</v>
      </c>
      <c r="I23" s="7">
        <f t="shared" si="6"/>
        <v>999840</v>
      </c>
      <c r="J23" s="7">
        <f t="shared" si="6"/>
        <v>999840</v>
      </c>
      <c r="K23" s="7">
        <f t="shared" si="6"/>
        <v>0</v>
      </c>
      <c r="L23" s="7">
        <f t="shared" si="6"/>
        <v>0</v>
      </c>
    </row>
    <row r="24" spans="2:12" ht="12.75">
      <c r="B24" s="22" t="s">
        <v>134</v>
      </c>
      <c r="C24" s="5" t="s">
        <v>51</v>
      </c>
      <c r="D24" s="6" t="s">
        <v>53</v>
      </c>
      <c r="E24" s="6" t="s">
        <v>124</v>
      </c>
      <c r="F24" s="5"/>
      <c r="G24" s="7">
        <f t="shared" si="6"/>
        <v>974740</v>
      </c>
      <c r="H24" s="7">
        <f t="shared" si="6"/>
        <v>25100</v>
      </c>
      <c r="I24" s="7">
        <f t="shared" si="6"/>
        <v>999840</v>
      </c>
      <c r="J24" s="7">
        <f t="shared" si="6"/>
        <v>999840</v>
      </c>
      <c r="K24" s="7">
        <f t="shared" si="6"/>
        <v>0</v>
      </c>
      <c r="L24" s="7">
        <f t="shared" si="6"/>
        <v>0</v>
      </c>
    </row>
    <row r="25" spans="2:12" ht="25.5">
      <c r="B25" s="22" t="s">
        <v>246</v>
      </c>
      <c r="C25" s="5" t="s">
        <v>51</v>
      </c>
      <c r="D25" s="6" t="s">
        <v>53</v>
      </c>
      <c r="E25" s="6" t="s">
        <v>125</v>
      </c>
      <c r="F25" s="5"/>
      <c r="G25" s="7">
        <f aca="true" t="shared" si="7" ref="G25:L25">G28+G35</f>
        <v>974740</v>
      </c>
      <c r="H25" s="7">
        <f t="shared" si="7"/>
        <v>25100</v>
      </c>
      <c r="I25" s="7">
        <f t="shared" si="7"/>
        <v>999840</v>
      </c>
      <c r="J25" s="7">
        <f t="shared" si="7"/>
        <v>999840</v>
      </c>
      <c r="K25" s="7">
        <f t="shared" si="7"/>
        <v>0</v>
      </c>
      <c r="L25" s="7">
        <f t="shared" si="7"/>
        <v>0</v>
      </c>
    </row>
    <row r="26" spans="2:12" ht="24">
      <c r="B26" s="15" t="s">
        <v>580</v>
      </c>
      <c r="C26" s="5" t="s">
        <v>51</v>
      </c>
      <c r="D26" s="6" t="s">
        <v>53</v>
      </c>
      <c r="E26" s="6" t="s">
        <v>581</v>
      </c>
      <c r="F26" s="5"/>
      <c r="G26" s="7">
        <f aca="true" t="shared" si="8" ref="G26:L26">G28+G35</f>
        <v>974740</v>
      </c>
      <c r="H26" s="7">
        <f t="shared" si="8"/>
        <v>25100</v>
      </c>
      <c r="I26" s="7">
        <f t="shared" si="8"/>
        <v>999840</v>
      </c>
      <c r="J26" s="7">
        <f t="shared" si="8"/>
        <v>999840</v>
      </c>
      <c r="K26" s="7">
        <f t="shared" si="8"/>
        <v>0</v>
      </c>
      <c r="L26" s="7">
        <f t="shared" si="8"/>
        <v>0</v>
      </c>
    </row>
    <row r="27" spans="2:12" ht="12.75">
      <c r="B27" s="15" t="s">
        <v>246</v>
      </c>
      <c r="C27" s="5" t="s">
        <v>51</v>
      </c>
      <c r="D27" s="6" t="s">
        <v>53</v>
      </c>
      <c r="E27" s="6" t="s">
        <v>582</v>
      </c>
      <c r="F27" s="5"/>
      <c r="G27" s="7">
        <f aca="true" t="shared" si="9" ref="G27:L27">G28+G35</f>
        <v>974740</v>
      </c>
      <c r="H27" s="7">
        <f t="shared" si="9"/>
        <v>25100</v>
      </c>
      <c r="I27" s="7">
        <f t="shared" si="9"/>
        <v>999840</v>
      </c>
      <c r="J27" s="7">
        <f t="shared" si="9"/>
        <v>999840</v>
      </c>
      <c r="K27" s="7">
        <f t="shared" si="9"/>
        <v>0</v>
      </c>
      <c r="L27" s="7">
        <f t="shared" si="9"/>
        <v>0</v>
      </c>
    </row>
    <row r="28" spans="2:15" ht="12.75">
      <c r="B28" s="15" t="s">
        <v>137</v>
      </c>
      <c r="C28" s="5" t="s">
        <v>51</v>
      </c>
      <c r="D28" s="6" t="s">
        <v>53</v>
      </c>
      <c r="E28" s="6" t="s">
        <v>467</v>
      </c>
      <c r="F28" s="5"/>
      <c r="G28" s="7">
        <f aca="true" t="shared" si="10" ref="G28:L28">G29+G31</f>
        <v>974740</v>
      </c>
      <c r="H28" s="7">
        <f t="shared" si="10"/>
        <v>25100</v>
      </c>
      <c r="I28" s="7">
        <f t="shared" si="10"/>
        <v>999840</v>
      </c>
      <c r="J28" s="7">
        <f t="shared" si="10"/>
        <v>999840</v>
      </c>
      <c r="K28" s="7">
        <f t="shared" si="10"/>
        <v>0</v>
      </c>
      <c r="L28" s="7">
        <f t="shared" si="10"/>
        <v>0</v>
      </c>
      <c r="M28" s="13"/>
      <c r="N28" s="13"/>
      <c r="O28" s="13"/>
    </row>
    <row r="29" spans="2:15" ht="24">
      <c r="B29" s="15" t="s">
        <v>263</v>
      </c>
      <c r="C29" s="5" t="s">
        <v>51</v>
      </c>
      <c r="D29" s="6" t="s">
        <v>53</v>
      </c>
      <c r="E29" s="6" t="s">
        <v>470</v>
      </c>
      <c r="F29" s="5"/>
      <c r="G29" s="7">
        <f aca="true" t="shared" si="11" ref="G29:L29">G30</f>
        <v>568090</v>
      </c>
      <c r="H29" s="7">
        <f t="shared" si="11"/>
        <v>20990</v>
      </c>
      <c r="I29" s="7">
        <f t="shared" si="11"/>
        <v>589080</v>
      </c>
      <c r="J29" s="7">
        <f t="shared" si="11"/>
        <v>589080</v>
      </c>
      <c r="K29" s="7">
        <f t="shared" si="11"/>
        <v>0</v>
      </c>
      <c r="L29" s="7">
        <f t="shared" si="11"/>
        <v>0</v>
      </c>
      <c r="M29" s="13"/>
      <c r="N29" s="13"/>
      <c r="O29" s="13"/>
    </row>
    <row r="30" spans="2:15" ht="48">
      <c r="B30" s="15" t="s">
        <v>115</v>
      </c>
      <c r="C30" s="5" t="s">
        <v>51</v>
      </c>
      <c r="D30" s="6" t="s">
        <v>53</v>
      </c>
      <c r="E30" s="6" t="s">
        <v>470</v>
      </c>
      <c r="F30" s="5" t="s">
        <v>97</v>
      </c>
      <c r="G30" s="7">
        <v>568090</v>
      </c>
      <c r="H30" s="7">
        <f>I30-G30</f>
        <v>20990</v>
      </c>
      <c r="I30" s="7">
        <v>589080</v>
      </c>
      <c r="J30" s="7">
        <v>589080</v>
      </c>
      <c r="K30" s="7">
        <v>0</v>
      </c>
      <c r="L30" s="7">
        <v>0</v>
      </c>
      <c r="M30" s="13"/>
      <c r="N30" s="13"/>
      <c r="O30" s="13"/>
    </row>
    <row r="31" spans="2:15" ht="12.75">
      <c r="B31" s="15" t="s">
        <v>139</v>
      </c>
      <c r="C31" s="5" t="s">
        <v>51</v>
      </c>
      <c r="D31" s="6" t="s">
        <v>53</v>
      </c>
      <c r="E31" s="6" t="s">
        <v>468</v>
      </c>
      <c r="F31" s="5"/>
      <c r="G31" s="7">
        <f aca="true" t="shared" si="12" ref="G31:L31">G32+G33+G34</f>
        <v>406650</v>
      </c>
      <c r="H31" s="7">
        <f t="shared" si="12"/>
        <v>4110</v>
      </c>
      <c r="I31" s="7">
        <f t="shared" si="12"/>
        <v>410760</v>
      </c>
      <c r="J31" s="7">
        <f t="shared" si="12"/>
        <v>410760</v>
      </c>
      <c r="K31" s="7">
        <f t="shared" si="12"/>
        <v>0</v>
      </c>
      <c r="L31" s="7">
        <f t="shared" si="12"/>
        <v>0</v>
      </c>
      <c r="M31" s="13"/>
      <c r="N31" s="13"/>
      <c r="O31" s="13"/>
    </row>
    <row r="32" spans="2:15" ht="48">
      <c r="B32" s="15" t="s">
        <v>115</v>
      </c>
      <c r="C32" s="5" t="s">
        <v>51</v>
      </c>
      <c r="D32" s="6" t="s">
        <v>53</v>
      </c>
      <c r="E32" s="6" t="s">
        <v>468</v>
      </c>
      <c r="F32" s="5">
        <v>100</v>
      </c>
      <c r="G32" s="7">
        <v>406650</v>
      </c>
      <c r="H32" s="7">
        <f>I32-G32</f>
        <v>4110</v>
      </c>
      <c r="I32" s="7">
        <v>410760</v>
      </c>
      <c r="J32" s="7">
        <v>410760</v>
      </c>
      <c r="K32" s="7">
        <v>0</v>
      </c>
      <c r="L32" s="7">
        <v>0</v>
      </c>
      <c r="M32" s="13"/>
      <c r="N32" s="13"/>
      <c r="O32" s="13"/>
    </row>
    <row r="33" spans="2:15" ht="96" customHeight="1" hidden="1">
      <c r="B33" s="15" t="s">
        <v>116</v>
      </c>
      <c r="C33" s="5" t="s">
        <v>51</v>
      </c>
      <c r="D33" s="6" t="s">
        <v>53</v>
      </c>
      <c r="E33" s="6" t="s">
        <v>468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3"/>
      <c r="N33" s="13"/>
      <c r="O33" s="13"/>
    </row>
    <row r="34" spans="2:15" ht="36" customHeight="1" hidden="1">
      <c r="B34" s="15" t="s">
        <v>119</v>
      </c>
      <c r="C34" s="5" t="s">
        <v>51</v>
      </c>
      <c r="D34" s="6" t="s">
        <v>53</v>
      </c>
      <c r="E34" s="6" t="s">
        <v>468</v>
      </c>
      <c r="F34" s="5" t="s">
        <v>212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3"/>
      <c r="N34" s="13"/>
      <c r="O34" s="13"/>
    </row>
    <row r="35" spans="2:15" ht="12.75" hidden="1">
      <c r="B35" s="15" t="s">
        <v>21</v>
      </c>
      <c r="C35" s="5" t="s">
        <v>51</v>
      </c>
      <c r="D35" s="6" t="s">
        <v>53</v>
      </c>
      <c r="E35" s="6" t="s">
        <v>469</v>
      </c>
      <c r="F35" s="5"/>
      <c r="G35" s="7">
        <f aca="true" t="shared" si="13" ref="G35:L35">G36</f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13"/>
      <c r="N35" s="13"/>
      <c r="O35" s="13"/>
    </row>
    <row r="36" spans="2:15" ht="48" hidden="1">
      <c r="B36" s="15" t="s">
        <v>115</v>
      </c>
      <c r="C36" s="5" t="s">
        <v>51</v>
      </c>
      <c r="D36" s="6" t="s">
        <v>53</v>
      </c>
      <c r="E36" s="6" t="s">
        <v>469</v>
      </c>
      <c r="F36" s="5">
        <v>100</v>
      </c>
      <c r="G36" s="7">
        <v>0</v>
      </c>
      <c r="H36" s="7">
        <f>I36-G36</f>
        <v>0</v>
      </c>
      <c r="I36" s="7">
        <v>0</v>
      </c>
      <c r="J36" s="7">
        <v>0</v>
      </c>
      <c r="K36" s="7">
        <v>0</v>
      </c>
      <c r="L36" s="7">
        <v>0</v>
      </c>
      <c r="M36" s="13"/>
      <c r="N36" s="13"/>
      <c r="O36" s="13"/>
    </row>
    <row r="37" spans="2:15" ht="38.25">
      <c r="B37" s="22" t="s">
        <v>22</v>
      </c>
      <c r="C37" s="5" t="s">
        <v>51</v>
      </c>
      <c r="D37" s="6" t="s">
        <v>54</v>
      </c>
      <c r="E37" s="6"/>
      <c r="F37" s="5"/>
      <c r="G37" s="7">
        <f aca="true" t="shared" si="14" ref="G37:L37">G38</f>
        <v>19345047.25</v>
      </c>
      <c r="H37" s="7">
        <f t="shared" si="14"/>
        <v>-55457.25</v>
      </c>
      <c r="I37" s="7">
        <f t="shared" si="14"/>
        <v>19289590</v>
      </c>
      <c r="J37" s="7">
        <f t="shared" si="14"/>
        <v>19289590</v>
      </c>
      <c r="K37" s="7">
        <f t="shared" si="14"/>
        <v>0</v>
      </c>
      <c r="L37" s="7">
        <f t="shared" si="14"/>
        <v>0</v>
      </c>
      <c r="M37" s="13"/>
      <c r="N37" s="13"/>
      <c r="O37" s="13"/>
    </row>
    <row r="38" spans="2:15" ht="12.75">
      <c r="B38" s="22" t="s">
        <v>134</v>
      </c>
      <c r="C38" s="5" t="s">
        <v>51</v>
      </c>
      <c r="D38" s="6" t="s">
        <v>54</v>
      </c>
      <c r="E38" s="6" t="s">
        <v>124</v>
      </c>
      <c r="F38" s="5"/>
      <c r="G38" s="7">
        <f aca="true" t="shared" si="15" ref="G38:L38">G39+G45+G48+G42</f>
        <v>19345047.25</v>
      </c>
      <c r="H38" s="7">
        <f t="shared" si="15"/>
        <v>-55457.25</v>
      </c>
      <c r="I38" s="7">
        <f t="shared" si="15"/>
        <v>19289590</v>
      </c>
      <c r="J38" s="7">
        <f t="shared" si="15"/>
        <v>19289590</v>
      </c>
      <c r="K38" s="7">
        <f t="shared" si="15"/>
        <v>0</v>
      </c>
      <c r="L38" s="7">
        <f t="shared" si="15"/>
        <v>0</v>
      </c>
      <c r="M38" s="13"/>
      <c r="N38" s="13"/>
      <c r="O38" s="13"/>
    </row>
    <row r="39" spans="2:15" ht="242.25" customHeight="1" hidden="1">
      <c r="B39" s="22" t="s">
        <v>145</v>
      </c>
      <c r="C39" s="5" t="s">
        <v>51</v>
      </c>
      <c r="D39" s="6" t="s">
        <v>54</v>
      </c>
      <c r="E39" s="6" t="s">
        <v>64</v>
      </c>
      <c r="F39" s="5"/>
      <c r="G39" s="7">
        <f aca="true" t="shared" si="16" ref="G39:L39">G41+G40</f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13"/>
      <c r="N39" s="13"/>
      <c r="O39" s="13"/>
    </row>
    <row r="40" spans="2:15" ht="255" customHeight="1" hidden="1">
      <c r="B40" s="22" t="s">
        <v>115</v>
      </c>
      <c r="C40" s="5" t="s">
        <v>51</v>
      </c>
      <c r="D40" s="6" t="s">
        <v>54</v>
      </c>
      <c r="E40" s="6" t="s">
        <v>64</v>
      </c>
      <c r="F40" s="5" t="s">
        <v>97</v>
      </c>
      <c r="G40" s="7"/>
      <c r="H40" s="7"/>
      <c r="I40" s="7"/>
      <c r="J40" s="7"/>
      <c r="K40" s="7"/>
      <c r="L40" s="7"/>
      <c r="M40" s="13"/>
      <c r="N40" s="13"/>
      <c r="O40" s="13"/>
    </row>
    <row r="41" spans="2:15" ht="114.75" customHeight="1" hidden="1">
      <c r="B41" s="22" t="s">
        <v>116</v>
      </c>
      <c r="C41" s="5" t="s">
        <v>51</v>
      </c>
      <c r="D41" s="6" t="s">
        <v>54</v>
      </c>
      <c r="E41" s="6" t="s">
        <v>64</v>
      </c>
      <c r="F41" s="5">
        <v>200</v>
      </c>
      <c r="G41" s="7"/>
      <c r="H41" s="7"/>
      <c r="I41" s="7"/>
      <c r="J41" s="7"/>
      <c r="K41" s="7"/>
      <c r="L41" s="7"/>
      <c r="M41" s="13"/>
      <c r="N41" s="13"/>
      <c r="O41" s="13"/>
    </row>
    <row r="42" spans="2:15" ht="38.25">
      <c r="B42" s="22" t="s">
        <v>219</v>
      </c>
      <c r="C42" s="5" t="s">
        <v>51</v>
      </c>
      <c r="D42" s="6" t="s">
        <v>54</v>
      </c>
      <c r="E42" s="6" t="s">
        <v>86</v>
      </c>
      <c r="F42" s="5"/>
      <c r="G42" s="7">
        <f aca="true" t="shared" si="17" ref="G42:L42">G43+G44</f>
        <v>104500</v>
      </c>
      <c r="H42" s="7">
        <f t="shared" si="17"/>
        <v>6700</v>
      </c>
      <c r="I42" s="7">
        <f t="shared" si="17"/>
        <v>111200</v>
      </c>
      <c r="J42" s="7">
        <f t="shared" si="17"/>
        <v>111200</v>
      </c>
      <c r="K42" s="7">
        <f t="shared" si="17"/>
        <v>0</v>
      </c>
      <c r="L42" s="7">
        <f t="shared" si="17"/>
        <v>0</v>
      </c>
      <c r="M42" s="13"/>
      <c r="N42" s="13"/>
      <c r="O42" s="13"/>
    </row>
    <row r="43" spans="2:15" ht="51">
      <c r="B43" s="22" t="s">
        <v>115</v>
      </c>
      <c r="C43" s="5" t="s">
        <v>51</v>
      </c>
      <c r="D43" s="6" t="s">
        <v>54</v>
      </c>
      <c r="E43" s="6" t="s">
        <v>86</v>
      </c>
      <c r="F43" s="5" t="s">
        <v>97</v>
      </c>
      <c r="G43" s="7">
        <v>104500</v>
      </c>
      <c r="H43" s="7">
        <f>I43-G43</f>
        <v>6700</v>
      </c>
      <c r="I43" s="7">
        <v>111200</v>
      </c>
      <c r="J43" s="7">
        <v>111200</v>
      </c>
      <c r="K43" s="7">
        <v>0</v>
      </c>
      <c r="L43" s="7">
        <v>0</v>
      </c>
      <c r="M43" s="13"/>
      <c r="N43" s="13"/>
      <c r="O43" s="13"/>
    </row>
    <row r="44" spans="2:15" ht="114.75" customHeight="1" hidden="1">
      <c r="B44" s="22" t="s">
        <v>116</v>
      </c>
      <c r="C44" s="5" t="s">
        <v>51</v>
      </c>
      <c r="D44" s="6" t="s">
        <v>54</v>
      </c>
      <c r="E44" s="6" t="s">
        <v>86</v>
      </c>
      <c r="F44" s="5" t="s">
        <v>215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3"/>
      <c r="N44" s="13"/>
      <c r="O44" s="13"/>
    </row>
    <row r="45" spans="2:15" ht="38.25">
      <c r="B45" s="22" t="s">
        <v>38</v>
      </c>
      <c r="C45" s="5" t="s">
        <v>51</v>
      </c>
      <c r="D45" s="6" t="s">
        <v>54</v>
      </c>
      <c r="E45" s="6" t="s">
        <v>65</v>
      </c>
      <c r="F45" s="5"/>
      <c r="G45" s="7">
        <f aca="true" t="shared" si="18" ref="G45:L45">G46+G47</f>
        <v>1467000</v>
      </c>
      <c r="H45" s="7">
        <f t="shared" si="18"/>
        <v>-80000</v>
      </c>
      <c r="I45" s="7">
        <f t="shared" si="18"/>
        <v>1387000</v>
      </c>
      <c r="J45" s="7">
        <f t="shared" si="18"/>
        <v>1387000</v>
      </c>
      <c r="K45" s="7">
        <f t="shared" si="18"/>
        <v>0</v>
      </c>
      <c r="L45" s="7">
        <f t="shared" si="18"/>
        <v>0</v>
      </c>
      <c r="M45" s="13"/>
      <c r="N45" s="13"/>
      <c r="O45" s="13"/>
    </row>
    <row r="46" spans="2:15" ht="51">
      <c r="B46" s="22" t="s">
        <v>115</v>
      </c>
      <c r="C46" s="5" t="s">
        <v>51</v>
      </c>
      <c r="D46" s="6" t="s">
        <v>54</v>
      </c>
      <c r="E46" s="6" t="s">
        <v>65</v>
      </c>
      <c r="F46" s="5">
        <v>100</v>
      </c>
      <c r="G46" s="7">
        <v>1299480</v>
      </c>
      <c r="H46" s="7">
        <f>I46-G46</f>
        <v>15831</v>
      </c>
      <c r="I46" s="7">
        <v>1315311</v>
      </c>
      <c r="J46" s="7">
        <v>1315311</v>
      </c>
      <c r="K46" s="7">
        <v>0</v>
      </c>
      <c r="L46" s="7">
        <v>0</v>
      </c>
      <c r="M46" s="13"/>
      <c r="N46" s="13"/>
      <c r="O46" s="13"/>
    </row>
    <row r="47" spans="2:15" ht="25.5">
      <c r="B47" s="22" t="s">
        <v>116</v>
      </c>
      <c r="C47" s="5" t="s">
        <v>51</v>
      </c>
      <c r="D47" s="6" t="s">
        <v>54</v>
      </c>
      <c r="E47" s="6" t="s">
        <v>65</v>
      </c>
      <c r="F47" s="5">
        <v>200</v>
      </c>
      <c r="G47" s="7">
        <v>167520</v>
      </c>
      <c r="H47" s="7">
        <f>I47-G47</f>
        <v>-95831</v>
      </c>
      <c r="I47" s="7">
        <v>71689</v>
      </c>
      <c r="J47" s="7">
        <v>71689</v>
      </c>
      <c r="K47" s="7">
        <v>0</v>
      </c>
      <c r="L47" s="7">
        <v>0</v>
      </c>
      <c r="M47" s="13"/>
      <c r="N47" s="13"/>
      <c r="O47" s="13"/>
    </row>
    <row r="48" spans="2:15" ht="25.5">
      <c r="B48" s="22" t="s">
        <v>135</v>
      </c>
      <c r="C48" s="5" t="s">
        <v>51</v>
      </c>
      <c r="D48" s="6" t="s">
        <v>54</v>
      </c>
      <c r="E48" s="6" t="s">
        <v>123</v>
      </c>
      <c r="F48" s="5"/>
      <c r="G48" s="7">
        <f aca="true" t="shared" si="19" ref="G48:L48">G49+G54</f>
        <v>17773547.25</v>
      </c>
      <c r="H48" s="7">
        <f t="shared" si="19"/>
        <v>17842.75</v>
      </c>
      <c r="I48" s="7">
        <f t="shared" si="19"/>
        <v>17791390</v>
      </c>
      <c r="J48" s="7">
        <f t="shared" si="19"/>
        <v>17791390</v>
      </c>
      <c r="K48" s="7">
        <f t="shared" si="19"/>
        <v>0</v>
      </c>
      <c r="L48" s="7">
        <f t="shared" si="19"/>
        <v>0</v>
      </c>
      <c r="M48" s="13"/>
      <c r="N48" s="13"/>
      <c r="O48" s="13"/>
    </row>
    <row r="49" spans="2:15" ht="89.25" customHeight="1" hidden="1">
      <c r="B49" s="22" t="s">
        <v>40</v>
      </c>
      <c r="C49" s="5" t="s">
        <v>51</v>
      </c>
      <c r="D49" s="6" t="s">
        <v>54</v>
      </c>
      <c r="E49" s="6" t="s">
        <v>84</v>
      </c>
      <c r="F49" s="5"/>
      <c r="G49" s="7">
        <f aca="true" t="shared" si="20" ref="G49:L49">G50+G51</f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13"/>
      <c r="N49" s="13"/>
      <c r="O49" s="13"/>
    </row>
    <row r="50" spans="2:15" ht="255" customHeight="1" hidden="1">
      <c r="B50" s="22" t="s">
        <v>115</v>
      </c>
      <c r="C50" s="5" t="s">
        <v>51</v>
      </c>
      <c r="D50" s="6" t="s">
        <v>54</v>
      </c>
      <c r="E50" s="6" t="s">
        <v>84</v>
      </c>
      <c r="F50" s="5" t="s">
        <v>97</v>
      </c>
      <c r="G50" s="7"/>
      <c r="H50" s="7">
        <v>0</v>
      </c>
      <c r="I50" s="7">
        <v>0</v>
      </c>
      <c r="J50" s="7"/>
      <c r="K50" s="7"/>
      <c r="L50" s="7"/>
      <c r="M50" s="13"/>
      <c r="N50" s="13"/>
      <c r="O50" s="13"/>
    </row>
    <row r="51" spans="2:15" ht="114.75" customHeight="1" hidden="1">
      <c r="B51" s="22" t="s">
        <v>116</v>
      </c>
      <c r="C51" s="5" t="s">
        <v>51</v>
      </c>
      <c r="D51" s="6" t="s">
        <v>54</v>
      </c>
      <c r="E51" s="6" t="s">
        <v>84</v>
      </c>
      <c r="F51" s="5" t="s">
        <v>215</v>
      </c>
      <c r="G51" s="7"/>
      <c r="H51" s="7">
        <v>0</v>
      </c>
      <c r="I51" s="7">
        <v>0</v>
      </c>
      <c r="J51" s="7"/>
      <c r="K51" s="7"/>
      <c r="L51" s="7"/>
      <c r="M51" s="13"/>
      <c r="N51" s="13"/>
      <c r="O51" s="13"/>
    </row>
    <row r="52" spans="2:15" ht="24">
      <c r="B52" s="15" t="s">
        <v>580</v>
      </c>
      <c r="C52" s="5" t="s">
        <v>51</v>
      </c>
      <c r="D52" s="6" t="s">
        <v>54</v>
      </c>
      <c r="E52" s="6" t="s">
        <v>581</v>
      </c>
      <c r="F52" s="5"/>
      <c r="G52" s="7">
        <f aca="true" t="shared" si="21" ref="G52:L53">G53</f>
        <v>17773547.25</v>
      </c>
      <c r="H52" s="7">
        <f t="shared" si="21"/>
        <v>17842.75</v>
      </c>
      <c r="I52" s="7">
        <f t="shared" si="21"/>
        <v>17791390</v>
      </c>
      <c r="J52" s="7">
        <f t="shared" si="21"/>
        <v>17791390</v>
      </c>
      <c r="K52" s="7">
        <f t="shared" si="21"/>
        <v>0</v>
      </c>
      <c r="L52" s="7">
        <f t="shared" si="21"/>
        <v>0</v>
      </c>
      <c r="M52" s="13"/>
      <c r="N52" s="13"/>
      <c r="O52" s="13"/>
    </row>
    <row r="53" spans="2:15" ht="24">
      <c r="B53" s="15" t="s">
        <v>135</v>
      </c>
      <c r="C53" s="5" t="s">
        <v>51</v>
      </c>
      <c r="D53" s="6" t="s">
        <v>54</v>
      </c>
      <c r="E53" s="6" t="s">
        <v>584</v>
      </c>
      <c r="F53" s="5"/>
      <c r="G53" s="7">
        <f t="shared" si="21"/>
        <v>17773547.25</v>
      </c>
      <c r="H53" s="7">
        <f t="shared" si="21"/>
        <v>17842.75</v>
      </c>
      <c r="I53" s="7">
        <f t="shared" si="21"/>
        <v>17791390</v>
      </c>
      <c r="J53" s="7">
        <f t="shared" si="21"/>
        <v>17791390</v>
      </c>
      <c r="K53" s="7">
        <f t="shared" si="21"/>
        <v>0</v>
      </c>
      <c r="L53" s="7">
        <f t="shared" si="21"/>
        <v>0</v>
      </c>
      <c r="M53" s="13"/>
      <c r="N53" s="13"/>
      <c r="O53" s="13"/>
    </row>
    <row r="54" spans="2:15" ht="25.5">
      <c r="B54" s="22" t="s">
        <v>136</v>
      </c>
      <c r="C54" s="5" t="s">
        <v>51</v>
      </c>
      <c r="D54" s="6" t="s">
        <v>54</v>
      </c>
      <c r="E54" s="6" t="s">
        <v>413</v>
      </c>
      <c r="F54" s="5"/>
      <c r="G54" s="7">
        <f aca="true" t="shared" si="22" ref="G54:L54">G55+G57</f>
        <v>17773547.25</v>
      </c>
      <c r="H54" s="7">
        <f t="shared" si="22"/>
        <v>17842.75</v>
      </c>
      <c r="I54" s="7">
        <f t="shared" si="22"/>
        <v>17791390</v>
      </c>
      <c r="J54" s="7">
        <f t="shared" si="22"/>
        <v>17791390</v>
      </c>
      <c r="K54" s="7">
        <f t="shared" si="22"/>
        <v>0</v>
      </c>
      <c r="L54" s="7">
        <f t="shared" si="22"/>
        <v>0</v>
      </c>
      <c r="M54" s="13"/>
      <c r="N54" s="13"/>
      <c r="O54" s="13"/>
    </row>
    <row r="55" spans="2:15" ht="25.5">
      <c r="B55" s="22" t="s">
        <v>138</v>
      </c>
      <c r="C55" s="5" t="s">
        <v>51</v>
      </c>
      <c r="D55" s="6" t="s">
        <v>54</v>
      </c>
      <c r="E55" s="6" t="s">
        <v>414</v>
      </c>
      <c r="F55" s="5"/>
      <c r="G55" s="7">
        <f aca="true" t="shared" si="23" ref="G55:L55">G56</f>
        <v>15560547.25</v>
      </c>
      <c r="H55" s="7">
        <f t="shared" si="23"/>
        <v>-91657.25</v>
      </c>
      <c r="I55" s="7">
        <f t="shared" si="23"/>
        <v>15468890</v>
      </c>
      <c r="J55" s="7">
        <f t="shared" si="23"/>
        <v>15468890</v>
      </c>
      <c r="K55" s="7">
        <f t="shared" si="23"/>
        <v>0</v>
      </c>
      <c r="L55" s="7">
        <f t="shared" si="23"/>
        <v>0</v>
      </c>
      <c r="M55" s="13"/>
      <c r="N55" s="13"/>
      <c r="O55" s="13"/>
    </row>
    <row r="56" spans="2:15" ht="51">
      <c r="B56" s="22" t="s">
        <v>115</v>
      </c>
      <c r="C56" s="5" t="s">
        <v>51</v>
      </c>
      <c r="D56" s="6" t="s">
        <v>54</v>
      </c>
      <c r="E56" s="6" t="s">
        <v>414</v>
      </c>
      <c r="F56" s="5">
        <v>100</v>
      </c>
      <c r="G56" s="7">
        <v>15560547.25</v>
      </c>
      <c r="H56" s="7">
        <f>I56-G56</f>
        <v>-91657.25</v>
      </c>
      <c r="I56" s="7">
        <v>15468890</v>
      </c>
      <c r="J56" s="7">
        <v>15468890</v>
      </c>
      <c r="K56" s="7">
        <v>0</v>
      </c>
      <c r="L56" s="7">
        <v>0</v>
      </c>
      <c r="M56" s="13"/>
      <c r="N56" s="13"/>
      <c r="O56" s="13"/>
    </row>
    <row r="57" spans="2:15" ht="25.5">
      <c r="B57" s="22" t="s">
        <v>140</v>
      </c>
      <c r="C57" s="5" t="s">
        <v>51</v>
      </c>
      <c r="D57" s="6" t="s">
        <v>54</v>
      </c>
      <c r="E57" s="6" t="s">
        <v>415</v>
      </c>
      <c r="F57" s="5"/>
      <c r="G57" s="7">
        <f>G58+G60</f>
        <v>2213000</v>
      </c>
      <c r="H57" s="7">
        <f>H58+H60</f>
        <v>109500</v>
      </c>
      <c r="I57" s="7">
        <f>I58+I59+I60</f>
        <v>2322500</v>
      </c>
      <c r="J57" s="7">
        <f>J58+J59+J60</f>
        <v>2322500</v>
      </c>
      <c r="K57" s="7">
        <f>K58+K59+K60</f>
        <v>0</v>
      </c>
      <c r="L57" s="7">
        <f>L58+L59+L60</f>
        <v>0</v>
      </c>
      <c r="M57" s="13"/>
      <c r="N57" s="13"/>
      <c r="O57" s="13"/>
    </row>
    <row r="58" spans="2:15" ht="50.25" customHeight="1">
      <c r="B58" s="22" t="s">
        <v>115</v>
      </c>
      <c r="C58" s="5" t="s">
        <v>51</v>
      </c>
      <c r="D58" s="6" t="s">
        <v>54</v>
      </c>
      <c r="E58" s="6" t="s">
        <v>415</v>
      </c>
      <c r="F58" s="5">
        <v>100</v>
      </c>
      <c r="G58" s="7">
        <v>1878000</v>
      </c>
      <c r="H58" s="7">
        <f>I58-G58</f>
        <v>444500</v>
      </c>
      <c r="I58" s="7">
        <v>2322500</v>
      </c>
      <c r="J58" s="7">
        <v>2322500</v>
      </c>
      <c r="K58" s="7">
        <v>0</v>
      </c>
      <c r="L58" s="7">
        <v>0</v>
      </c>
      <c r="M58" s="13"/>
      <c r="N58" s="13"/>
      <c r="O58" s="13"/>
    </row>
    <row r="59" spans="2:15" ht="18.75" customHeight="1" hidden="1">
      <c r="B59" s="15" t="s">
        <v>116</v>
      </c>
      <c r="C59" s="5" t="s">
        <v>51</v>
      </c>
      <c r="D59" s="6" t="s">
        <v>54</v>
      </c>
      <c r="E59" s="6" t="s">
        <v>415</v>
      </c>
      <c r="F59" s="5">
        <v>200</v>
      </c>
      <c r="G59" s="7"/>
      <c r="H59" s="7">
        <f>I59-G59</f>
        <v>0</v>
      </c>
      <c r="I59" s="7"/>
      <c r="J59" s="7"/>
      <c r="K59" s="7">
        <v>0</v>
      </c>
      <c r="L59" s="7">
        <v>0</v>
      </c>
      <c r="M59" s="13"/>
      <c r="N59" s="13"/>
      <c r="O59" s="13"/>
    </row>
    <row r="60" spans="2:15" ht="12.75">
      <c r="B60" s="15" t="s">
        <v>119</v>
      </c>
      <c r="C60" s="5" t="s">
        <v>51</v>
      </c>
      <c r="D60" s="6" t="s">
        <v>54</v>
      </c>
      <c r="E60" s="6" t="s">
        <v>415</v>
      </c>
      <c r="F60" s="5">
        <v>800</v>
      </c>
      <c r="G60" s="7">
        <v>335000</v>
      </c>
      <c r="H60" s="7">
        <f>I60-G60</f>
        <v>-335000</v>
      </c>
      <c r="I60" s="7">
        <v>0</v>
      </c>
      <c r="J60" s="7">
        <v>0</v>
      </c>
      <c r="K60" s="7">
        <v>0</v>
      </c>
      <c r="L60" s="7">
        <v>0</v>
      </c>
      <c r="M60" s="13"/>
      <c r="N60" s="13"/>
      <c r="O60" s="13"/>
    </row>
    <row r="61" spans="2:15" ht="12.75">
      <c r="B61" s="22" t="s">
        <v>5</v>
      </c>
      <c r="C61" s="5" t="s">
        <v>51</v>
      </c>
      <c r="D61" s="6" t="s">
        <v>60</v>
      </c>
      <c r="E61" s="6"/>
      <c r="F61" s="5"/>
      <c r="G61" s="7">
        <f aca="true" t="shared" si="24" ref="G61:L61">G63</f>
        <v>4200</v>
      </c>
      <c r="H61" s="7">
        <f t="shared" si="24"/>
        <v>-200</v>
      </c>
      <c r="I61" s="7">
        <f t="shared" si="24"/>
        <v>4000</v>
      </c>
      <c r="J61" s="7">
        <f t="shared" si="24"/>
        <v>3600</v>
      </c>
      <c r="K61" s="7">
        <f t="shared" si="24"/>
        <v>0</v>
      </c>
      <c r="L61" s="7">
        <f t="shared" si="24"/>
        <v>0</v>
      </c>
      <c r="M61" s="13"/>
      <c r="N61" s="13"/>
      <c r="O61" s="13"/>
    </row>
    <row r="62" spans="2:15" ht="12.75">
      <c r="B62" s="22" t="s">
        <v>134</v>
      </c>
      <c r="C62" s="5" t="s">
        <v>51</v>
      </c>
      <c r="D62" s="6" t="s">
        <v>60</v>
      </c>
      <c r="E62" s="6" t="s">
        <v>124</v>
      </c>
      <c r="F62" s="5"/>
      <c r="G62" s="7">
        <f aca="true" t="shared" si="25" ref="G62:L63">G63</f>
        <v>4200</v>
      </c>
      <c r="H62" s="7">
        <f t="shared" si="25"/>
        <v>-200</v>
      </c>
      <c r="I62" s="7">
        <f t="shared" si="25"/>
        <v>4000</v>
      </c>
      <c r="J62" s="7">
        <f t="shared" si="25"/>
        <v>3600</v>
      </c>
      <c r="K62" s="7">
        <f t="shared" si="25"/>
        <v>0</v>
      </c>
      <c r="L62" s="7">
        <f t="shared" si="25"/>
        <v>0</v>
      </c>
      <c r="M62" s="13"/>
      <c r="N62" s="13"/>
      <c r="O62" s="13"/>
    </row>
    <row r="63" spans="2:15" ht="38.25">
      <c r="B63" s="22" t="s">
        <v>142</v>
      </c>
      <c r="C63" s="5" t="s">
        <v>51</v>
      </c>
      <c r="D63" s="6" t="s">
        <v>60</v>
      </c>
      <c r="E63" s="6" t="s">
        <v>66</v>
      </c>
      <c r="F63" s="5"/>
      <c r="G63" s="7">
        <f t="shared" si="25"/>
        <v>4200</v>
      </c>
      <c r="H63" s="7">
        <f t="shared" si="25"/>
        <v>-200</v>
      </c>
      <c r="I63" s="7">
        <f t="shared" si="25"/>
        <v>4000</v>
      </c>
      <c r="J63" s="7">
        <f t="shared" si="25"/>
        <v>3600</v>
      </c>
      <c r="K63" s="7">
        <f t="shared" si="25"/>
        <v>0</v>
      </c>
      <c r="L63" s="7">
        <f t="shared" si="25"/>
        <v>0</v>
      </c>
      <c r="M63" s="13"/>
      <c r="N63" s="13"/>
      <c r="O63" s="13"/>
    </row>
    <row r="64" spans="2:15" ht="25.5">
      <c r="B64" s="22" t="s">
        <v>116</v>
      </c>
      <c r="C64" s="5" t="s">
        <v>51</v>
      </c>
      <c r="D64" s="6" t="s">
        <v>60</v>
      </c>
      <c r="E64" s="6" t="s">
        <v>66</v>
      </c>
      <c r="F64" s="5">
        <v>200</v>
      </c>
      <c r="G64" s="7">
        <v>4200</v>
      </c>
      <c r="H64" s="7">
        <f>I64-G64</f>
        <v>-200</v>
      </c>
      <c r="I64" s="7">
        <v>4000</v>
      </c>
      <c r="J64" s="7">
        <v>3600</v>
      </c>
      <c r="K64" s="7">
        <v>0</v>
      </c>
      <c r="L64" s="7">
        <v>0</v>
      </c>
      <c r="M64" s="13"/>
      <c r="N64" s="13"/>
      <c r="O64" s="13"/>
    </row>
    <row r="65" spans="2:15" ht="38.25">
      <c r="B65" s="22" t="s">
        <v>33</v>
      </c>
      <c r="C65" s="5" t="s">
        <v>51</v>
      </c>
      <c r="D65" s="6" t="s">
        <v>55</v>
      </c>
      <c r="E65" s="6"/>
      <c r="F65" s="5"/>
      <c r="G65" s="7">
        <f aca="true" t="shared" si="26" ref="G65:L65">G66+G69+G87</f>
        <v>8339770</v>
      </c>
      <c r="H65" s="7">
        <f t="shared" si="26"/>
        <v>1058000</v>
      </c>
      <c r="I65" s="7">
        <f t="shared" si="26"/>
        <v>9397770</v>
      </c>
      <c r="J65" s="7">
        <f t="shared" si="26"/>
        <v>9397770</v>
      </c>
      <c r="K65" s="7">
        <f t="shared" si="26"/>
        <v>0</v>
      </c>
      <c r="L65" s="7">
        <f t="shared" si="26"/>
        <v>0</v>
      </c>
      <c r="M65" s="13"/>
      <c r="N65" s="13"/>
      <c r="O65" s="13"/>
    </row>
    <row r="66" spans="2:12" ht="127.5" customHeight="1" hidden="1">
      <c r="B66" s="22" t="s">
        <v>175</v>
      </c>
      <c r="C66" s="5" t="s">
        <v>51</v>
      </c>
      <c r="D66" s="6" t="s">
        <v>55</v>
      </c>
      <c r="E66" s="6" t="s">
        <v>112</v>
      </c>
      <c r="F66" s="5"/>
      <c r="G66" s="7">
        <f aca="true" t="shared" si="27" ref="G66:L67">G67</f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</row>
    <row r="67" spans="2:12" ht="140.25" customHeight="1" hidden="1">
      <c r="B67" s="22" t="s">
        <v>176</v>
      </c>
      <c r="C67" s="5" t="s">
        <v>51</v>
      </c>
      <c r="D67" s="6" t="s">
        <v>55</v>
      </c>
      <c r="E67" s="6" t="s">
        <v>94</v>
      </c>
      <c r="F67" s="5"/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</row>
    <row r="68" spans="1:12" ht="114.75" customHeight="1" hidden="1">
      <c r="A68" s="9"/>
      <c r="B68" s="22" t="s">
        <v>116</v>
      </c>
      <c r="C68" s="5" t="s">
        <v>51</v>
      </c>
      <c r="D68" s="6" t="s">
        <v>55</v>
      </c>
      <c r="E68" s="6" t="s">
        <v>94</v>
      </c>
      <c r="F68" s="5">
        <v>200</v>
      </c>
      <c r="G68" s="7"/>
      <c r="H68" s="7"/>
      <c r="I68" s="7"/>
      <c r="J68" s="7"/>
      <c r="K68" s="7"/>
      <c r="L68" s="7"/>
    </row>
    <row r="69" spans="1:12" ht="24">
      <c r="A69" s="9"/>
      <c r="B69" s="15" t="s">
        <v>518</v>
      </c>
      <c r="C69" s="5" t="s">
        <v>51</v>
      </c>
      <c r="D69" s="6" t="s">
        <v>55</v>
      </c>
      <c r="E69" s="6" t="s">
        <v>334</v>
      </c>
      <c r="F69" s="5"/>
      <c r="G69" s="7">
        <f aca="true" t="shared" si="28" ref="G69:L69">G76+G70</f>
        <v>6961480</v>
      </c>
      <c r="H69" s="7">
        <f t="shared" si="28"/>
        <v>248920</v>
      </c>
      <c r="I69" s="7">
        <f t="shared" si="28"/>
        <v>7210400</v>
      </c>
      <c r="J69" s="7">
        <f t="shared" si="28"/>
        <v>7210400</v>
      </c>
      <c r="K69" s="7">
        <f t="shared" si="28"/>
        <v>0</v>
      </c>
      <c r="L69" s="7">
        <f t="shared" si="28"/>
        <v>0</v>
      </c>
    </row>
    <row r="70" spans="1:12" ht="24">
      <c r="A70" s="9"/>
      <c r="B70" s="15" t="s">
        <v>408</v>
      </c>
      <c r="C70" s="5" t="s">
        <v>51</v>
      </c>
      <c r="D70" s="6" t="s">
        <v>55</v>
      </c>
      <c r="E70" s="6" t="s">
        <v>337</v>
      </c>
      <c r="F70" s="5"/>
      <c r="G70" s="7">
        <f aca="true" t="shared" si="29" ref="G70:L71">G71</f>
        <v>900</v>
      </c>
      <c r="H70" s="7">
        <f t="shared" si="29"/>
        <v>0</v>
      </c>
      <c r="I70" s="7">
        <f t="shared" si="29"/>
        <v>900</v>
      </c>
      <c r="J70" s="7">
        <f t="shared" si="29"/>
        <v>900</v>
      </c>
      <c r="K70" s="7">
        <f t="shared" si="29"/>
        <v>0</v>
      </c>
      <c r="L70" s="7">
        <f t="shared" si="29"/>
        <v>0</v>
      </c>
    </row>
    <row r="71" spans="1:12" ht="24">
      <c r="A71" s="9"/>
      <c r="B71" s="15" t="s">
        <v>585</v>
      </c>
      <c r="C71" s="5" t="s">
        <v>51</v>
      </c>
      <c r="D71" s="6" t="s">
        <v>55</v>
      </c>
      <c r="E71" s="6" t="s">
        <v>586</v>
      </c>
      <c r="F71" s="5"/>
      <c r="G71" s="7">
        <f t="shared" si="29"/>
        <v>900</v>
      </c>
      <c r="H71" s="7">
        <f t="shared" si="29"/>
        <v>0</v>
      </c>
      <c r="I71" s="7">
        <f t="shared" si="29"/>
        <v>900</v>
      </c>
      <c r="J71" s="7">
        <f t="shared" si="29"/>
        <v>900</v>
      </c>
      <c r="K71" s="7">
        <f t="shared" si="29"/>
        <v>0</v>
      </c>
      <c r="L71" s="7">
        <f t="shared" si="29"/>
        <v>0</v>
      </c>
    </row>
    <row r="72" spans="1:12" ht="12.75">
      <c r="A72" s="9"/>
      <c r="B72" s="15" t="s">
        <v>587</v>
      </c>
      <c r="C72" s="5" t="s">
        <v>51</v>
      </c>
      <c r="D72" s="6" t="s">
        <v>55</v>
      </c>
      <c r="E72" s="6" t="s">
        <v>588</v>
      </c>
      <c r="F72" s="5"/>
      <c r="G72" s="7">
        <f aca="true" t="shared" si="30" ref="G72:L72">G73+G75</f>
        <v>900</v>
      </c>
      <c r="H72" s="7">
        <f t="shared" si="30"/>
        <v>0</v>
      </c>
      <c r="I72" s="7">
        <f t="shared" si="30"/>
        <v>900</v>
      </c>
      <c r="J72" s="7">
        <f t="shared" si="30"/>
        <v>900</v>
      </c>
      <c r="K72" s="7">
        <f t="shared" si="30"/>
        <v>0</v>
      </c>
      <c r="L72" s="7">
        <f t="shared" si="30"/>
        <v>0</v>
      </c>
    </row>
    <row r="73" spans="1:12" ht="96" customHeight="1" hidden="1">
      <c r="A73" s="9"/>
      <c r="B73" s="15" t="s">
        <v>116</v>
      </c>
      <c r="C73" s="5" t="s">
        <v>51</v>
      </c>
      <c r="D73" s="6" t="s">
        <v>55</v>
      </c>
      <c r="E73" s="6" t="s">
        <v>588</v>
      </c>
      <c r="F73" s="5" t="s">
        <v>215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v>0</v>
      </c>
    </row>
    <row r="74" spans="1:12" ht="30" customHeight="1">
      <c r="A74" s="9"/>
      <c r="B74" s="15" t="s">
        <v>625</v>
      </c>
      <c r="C74" s="5" t="s">
        <v>51</v>
      </c>
      <c r="D74" s="6" t="s">
        <v>55</v>
      </c>
      <c r="E74" s="6" t="s">
        <v>624</v>
      </c>
      <c r="F74" s="5"/>
      <c r="G74" s="7">
        <f aca="true" t="shared" si="31" ref="G74:L74">G75</f>
        <v>900</v>
      </c>
      <c r="H74" s="7">
        <f t="shared" si="31"/>
        <v>0</v>
      </c>
      <c r="I74" s="7">
        <f t="shared" si="31"/>
        <v>900</v>
      </c>
      <c r="J74" s="7">
        <f t="shared" si="31"/>
        <v>900</v>
      </c>
      <c r="K74" s="7">
        <f t="shared" si="31"/>
        <v>0</v>
      </c>
      <c r="L74" s="7">
        <f t="shared" si="31"/>
        <v>0</v>
      </c>
    </row>
    <row r="75" spans="1:12" ht="24">
      <c r="A75" s="9"/>
      <c r="B75" s="15" t="s">
        <v>116</v>
      </c>
      <c r="C75" s="5" t="s">
        <v>51</v>
      </c>
      <c r="D75" s="6" t="s">
        <v>55</v>
      </c>
      <c r="E75" s="6" t="s">
        <v>624</v>
      </c>
      <c r="F75" s="5" t="s">
        <v>215</v>
      </c>
      <c r="G75" s="7">
        <v>900</v>
      </c>
      <c r="H75" s="7">
        <f>I75-G75</f>
        <v>0</v>
      </c>
      <c r="I75" s="7">
        <v>900</v>
      </c>
      <c r="J75" s="7">
        <v>900</v>
      </c>
      <c r="K75" s="7">
        <v>0</v>
      </c>
      <c r="L75" s="7">
        <v>0</v>
      </c>
    </row>
    <row r="76" spans="2:15" ht="36">
      <c r="B76" s="15" t="s">
        <v>517</v>
      </c>
      <c r="C76" s="5" t="s">
        <v>51</v>
      </c>
      <c r="D76" s="6" t="s">
        <v>55</v>
      </c>
      <c r="E76" s="6" t="s">
        <v>335</v>
      </c>
      <c r="F76" s="5"/>
      <c r="G76" s="7">
        <f aca="true" t="shared" si="32" ref="G76:L76">G77+G81+G83</f>
        <v>6960580</v>
      </c>
      <c r="H76" s="7">
        <f t="shared" si="32"/>
        <v>248920</v>
      </c>
      <c r="I76" s="7">
        <f t="shared" si="32"/>
        <v>7209500</v>
      </c>
      <c r="J76" s="7">
        <f t="shared" si="32"/>
        <v>7209500</v>
      </c>
      <c r="K76" s="7">
        <f t="shared" si="32"/>
        <v>0</v>
      </c>
      <c r="L76" s="7">
        <f t="shared" si="32"/>
        <v>0</v>
      </c>
      <c r="M76" s="13"/>
      <c r="N76" s="13"/>
      <c r="O76" s="13"/>
    </row>
    <row r="77" spans="2:15" ht="144" customHeight="1" hidden="1">
      <c r="B77" s="15" t="s">
        <v>407</v>
      </c>
      <c r="C77" s="5" t="s">
        <v>51</v>
      </c>
      <c r="D77" s="6" t="s">
        <v>55</v>
      </c>
      <c r="E77" s="6" t="s">
        <v>336</v>
      </c>
      <c r="F77" s="5"/>
      <c r="G77" s="7">
        <f aca="true" t="shared" si="33" ref="G77:L77">G78</f>
        <v>0</v>
      </c>
      <c r="H77" s="7">
        <f t="shared" si="33"/>
        <v>0</v>
      </c>
      <c r="I77" s="7">
        <f t="shared" si="33"/>
        <v>0</v>
      </c>
      <c r="J77" s="7">
        <f t="shared" si="33"/>
        <v>0</v>
      </c>
      <c r="K77" s="7">
        <f t="shared" si="33"/>
        <v>0</v>
      </c>
      <c r="L77" s="7">
        <f t="shared" si="33"/>
        <v>0</v>
      </c>
      <c r="M77" s="13"/>
      <c r="N77" s="13"/>
      <c r="O77" s="13"/>
    </row>
    <row r="78" spans="2:15" ht="96" customHeight="1" hidden="1">
      <c r="B78" s="15" t="s">
        <v>116</v>
      </c>
      <c r="C78" s="5" t="s">
        <v>51</v>
      </c>
      <c r="D78" s="6" t="s">
        <v>55</v>
      </c>
      <c r="E78" s="6" t="s">
        <v>336</v>
      </c>
      <c r="F78" s="5" t="s">
        <v>215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/>
      <c r="N78" s="13"/>
      <c r="O78" s="13"/>
    </row>
    <row r="79" spans="2:15" ht="36">
      <c r="B79" s="15" t="s">
        <v>407</v>
      </c>
      <c r="C79" s="5" t="s">
        <v>51</v>
      </c>
      <c r="D79" s="6" t="s">
        <v>55</v>
      </c>
      <c r="E79" s="6" t="s">
        <v>564</v>
      </c>
      <c r="F79" s="5"/>
      <c r="G79" s="7">
        <f aca="true" t="shared" si="34" ref="G79:L79">G81+G83</f>
        <v>6960580</v>
      </c>
      <c r="H79" s="7">
        <f t="shared" si="34"/>
        <v>248920</v>
      </c>
      <c r="I79" s="7">
        <f t="shared" si="34"/>
        <v>7209500</v>
      </c>
      <c r="J79" s="7">
        <f t="shared" si="34"/>
        <v>7209500</v>
      </c>
      <c r="K79" s="7">
        <f t="shared" si="34"/>
        <v>0</v>
      </c>
      <c r="L79" s="7">
        <f t="shared" si="34"/>
        <v>0</v>
      </c>
      <c r="M79" s="13"/>
      <c r="N79" s="13"/>
      <c r="O79" s="13"/>
    </row>
    <row r="80" spans="2:15" ht="24">
      <c r="B80" s="15" t="s">
        <v>589</v>
      </c>
      <c r="C80" s="5" t="s">
        <v>51</v>
      </c>
      <c r="D80" s="6" t="s">
        <v>55</v>
      </c>
      <c r="E80" s="6" t="s">
        <v>590</v>
      </c>
      <c r="F80" s="5"/>
      <c r="G80" s="7">
        <f aca="true" t="shared" si="35" ref="G80:L80">G81+G83</f>
        <v>6960580</v>
      </c>
      <c r="H80" s="7">
        <f t="shared" si="35"/>
        <v>248920</v>
      </c>
      <c r="I80" s="7">
        <f t="shared" si="35"/>
        <v>7209500</v>
      </c>
      <c r="J80" s="7">
        <f t="shared" si="35"/>
        <v>7209500</v>
      </c>
      <c r="K80" s="7">
        <f t="shared" si="35"/>
        <v>0</v>
      </c>
      <c r="L80" s="7">
        <f t="shared" si="35"/>
        <v>0</v>
      </c>
      <c r="M80" s="13"/>
      <c r="N80" s="13"/>
      <c r="O80" s="13"/>
    </row>
    <row r="81" spans="2:15" ht="25.5">
      <c r="B81" s="22" t="s">
        <v>177</v>
      </c>
      <c r="C81" s="5" t="s">
        <v>51</v>
      </c>
      <c r="D81" s="6" t="s">
        <v>55</v>
      </c>
      <c r="E81" s="6" t="s">
        <v>462</v>
      </c>
      <c r="F81" s="5"/>
      <c r="G81" s="7">
        <f aca="true" t="shared" si="36" ref="G81:L81">G82</f>
        <v>5498360</v>
      </c>
      <c r="H81" s="7">
        <f t="shared" si="36"/>
        <v>151700</v>
      </c>
      <c r="I81" s="7">
        <f t="shared" si="36"/>
        <v>5650060</v>
      </c>
      <c r="J81" s="7">
        <f t="shared" si="36"/>
        <v>5650060</v>
      </c>
      <c r="K81" s="7">
        <f t="shared" si="36"/>
        <v>0</v>
      </c>
      <c r="L81" s="7">
        <f t="shared" si="36"/>
        <v>0</v>
      </c>
      <c r="M81" s="13"/>
      <c r="N81" s="13"/>
      <c r="O81" s="13"/>
    </row>
    <row r="82" spans="2:15" ht="51">
      <c r="B82" s="22" t="s">
        <v>115</v>
      </c>
      <c r="C82" s="5" t="s">
        <v>51</v>
      </c>
      <c r="D82" s="6" t="s">
        <v>55</v>
      </c>
      <c r="E82" s="6" t="s">
        <v>462</v>
      </c>
      <c r="F82" s="5" t="s">
        <v>97</v>
      </c>
      <c r="G82" s="7">
        <v>5498360</v>
      </c>
      <c r="H82" s="7">
        <f>I82-G82</f>
        <v>151700</v>
      </c>
      <c r="I82" s="7">
        <f>5652060-2000</f>
        <v>5650060</v>
      </c>
      <c r="J82" s="7">
        <f>5652060-2000</f>
        <v>5650060</v>
      </c>
      <c r="K82" s="7">
        <v>0</v>
      </c>
      <c r="L82" s="7">
        <v>0</v>
      </c>
      <c r="M82" s="13"/>
      <c r="N82" s="13"/>
      <c r="O82" s="13"/>
    </row>
    <row r="83" spans="2:15" ht="25.5">
      <c r="B83" s="22" t="s">
        <v>178</v>
      </c>
      <c r="C83" s="5" t="s">
        <v>51</v>
      </c>
      <c r="D83" s="6" t="s">
        <v>55</v>
      </c>
      <c r="E83" s="6" t="s">
        <v>463</v>
      </c>
      <c r="F83" s="5"/>
      <c r="G83" s="7">
        <f aca="true" t="shared" si="37" ref="G83:L83">G84+G85+G86</f>
        <v>1462220</v>
      </c>
      <c r="H83" s="7">
        <f t="shared" si="37"/>
        <v>97220</v>
      </c>
      <c r="I83" s="7">
        <f t="shared" si="37"/>
        <v>1559440</v>
      </c>
      <c r="J83" s="7">
        <f t="shared" si="37"/>
        <v>1559440</v>
      </c>
      <c r="K83" s="7">
        <f t="shared" si="37"/>
        <v>0</v>
      </c>
      <c r="L83" s="7">
        <f t="shared" si="37"/>
        <v>0</v>
      </c>
      <c r="M83" s="13"/>
      <c r="N83" s="13"/>
      <c r="O83" s="13"/>
    </row>
    <row r="84" spans="2:15" ht="51">
      <c r="B84" s="22" t="s">
        <v>115</v>
      </c>
      <c r="C84" s="5" t="s">
        <v>51</v>
      </c>
      <c r="D84" s="6" t="s">
        <v>55</v>
      </c>
      <c r="E84" s="6" t="s">
        <v>463</v>
      </c>
      <c r="F84" s="5" t="s">
        <v>97</v>
      </c>
      <c r="G84" s="7">
        <v>1462220</v>
      </c>
      <c r="H84" s="7">
        <f>I84-G84</f>
        <v>97220</v>
      </c>
      <c r="I84" s="7">
        <v>1559440</v>
      </c>
      <c r="J84" s="7">
        <v>1559440</v>
      </c>
      <c r="K84" s="7">
        <v>0</v>
      </c>
      <c r="L84" s="7">
        <v>0</v>
      </c>
      <c r="M84" s="13"/>
      <c r="N84" s="13"/>
      <c r="O84" s="13"/>
    </row>
    <row r="85" spans="2:15" ht="96" customHeight="1" hidden="1">
      <c r="B85" s="15" t="s">
        <v>116</v>
      </c>
      <c r="C85" s="5" t="s">
        <v>51</v>
      </c>
      <c r="D85" s="6" t="s">
        <v>55</v>
      </c>
      <c r="E85" s="6" t="s">
        <v>463</v>
      </c>
      <c r="F85" s="5" t="s">
        <v>215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3"/>
      <c r="N85" s="13"/>
      <c r="O85" s="13"/>
    </row>
    <row r="86" spans="2:15" ht="36" customHeight="1" hidden="1">
      <c r="B86" s="15" t="s">
        <v>119</v>
      </c>
      <c r="C86" s="5" t="s">
        <v>51</v>
      </c>
      <c r="D86" s="6" t="s">
        <v>55</v>
      </c>
      <c r="E86" s="6" t="s">
        <v>463</v>
      </c>
      <c r="F86" s="5" t="s">
        <v>212</v>
      </c>
      <c r="G86" s="7"/>
      <c r="H86" s="7"/>
      <c r="I86" s="7"/>
      <c r="J86" s="7"/>
      <c r="K86" s="7"/>
      <c r="L86" s="7"/>
      <c r="M86" s="13"/>
      <c r="N86" s="13"/>
      <c r="O86" s="13"/>
    </row>
    <row r="87" spans="2:15" ht="12.75">
      <c r="B87" s="22" t="s">
        <v>134</v>
      </c>
      <c r="C87" s="5" t="s">
        <v>51</v>
      </c>
      <c r="D87" s="6" t="s">
        <v>55</v>
      </c>
      <c r="E87" s="6" t="s">
        <v>124</v>
      </c>
      <c r="F87" s="5"/>
      <c r="G87" s="7">
        <f aca="true" t="shared" si="38" ref="G87:L87">G89</f>
        <v>1378290</v>
      </c>
      <c r="H87" s="7">
        <f t="shared" si="38"/>
        <v>809080</v>
      </c>
      <c r="I87" s="7">
        <f t="shared" si="38"/>
        <v>2187370</v>
      </c>
      <c r="J87" s="7">
        <f t="shared" si="38"/>
        <v>2187370</v>
      </c>
      <c r="K87" s="7">
        <f t="shared" si="38"/>
        <v>0</v>
      </c>
      <c r="L87" s="7">
        <f t="shared" si="38"/>
        <v>0</v>
      </c>
      <c r="M87" s="13"/>
      <c r="N87" s="13"/>
      <c r="O87" s="13"/>
    </row>
    <row r="88" spans="2:15" ht="25.5">
      <c r="B88" s="22" t="s">
        <v>143</v>
      </c>
      <c r="C88" s="5" t="s">
        <v>51</v>
      </c>
      <c r="D88" s="6" t="s">
        <v>55</v>
      </c>
      <c r="E88" s="6" t="s">
        <v>127</v>
      </c>
      <c r="F88" s="5"/>
      <c r="G88" s="7">
        <f aca="true" t="shared" si="39" ref="G88:L88">G91</f>
        <v>1378290</v>
      </c>
      <c r="H88" s="7">
        <f t="shared" si="39"/>
        <v>809080</v>
      </c>
      <c r="I88" s="7">
        <f t="shared" si="39"/>
        <v>2187370</v>
      </c>
      <c r="J88" s="7">
        <f t="shared" si="39"/>
        <v>2187370</v>
      </c>
      <c r="K88" s="7">
        <f t="shared" si="39"/>
        <v>0</v>
      </c>
      <c r="L88" s="7">
        <f t="shared" si="39"/>
        <v>0</v>
      </c>
      <c r="M88" s="13"/>
      <c r="N88" s="13"/>
      <c r="O88" s="13"/>
    </row>
    <row r="89" spans="2:15" ht="24">
      <c r="B89" s="15" t="s">
        <v>580</v>
      </c>
      <c r="C89" s="5" t="s">
        <v>51</v>
      </c>
      <c r="D89" s="6" t="s">
        <v>55</v>
      </c>
      <c r="E89" s="6" t="s">
        <v>581</v>
      </c>
      <c r="F89" s="5"/>
      <c r="G89" s="7">
        <f aca="true" t="shared" si="40" ref="G89:L90">G90</f>
        <v>1378290</v>
      </c>
      <c r="H89" s="7">
        <f t="shared" si="40"/>
        <v>809080</v>
      </c>
      <c r="I89" s="7">
        <f t="shared" si="40"/>
        <v>2187370</v>
      </c>
      <c r="J89" s="7">
        <f t="shared" si="40"/>
        <v>2187370</v>
      </c>
      <c r="K89" s="7">
        <f t="shared" si="40"/>
        <v>0</v>
      </c>
      <c r="L89" s="7">
        <f t="shared" si="40"/>
        <v>0</v>
      </c>
      <c r="M89" s="13"/>
      <c r="N89" s="13"/>
      <c r="O89" s="13"/>
    </row>
    <row r="90" spans="2:15" ht="24">
      <c r="B90" s="15" t="s">
        <v>143</v>
      </c>
      <c r="C90" s="5" t="s">
        <v>51</v>
      </c>
      <c r="D90" s="6" t="s">
        <v>55</v>
      </c>
      <c r="E90" s="6" t="s">
        <v>591</v>
      </c>
      <c r="F90" s="5"/>
      <c r="G90" s="7">
        <f t="shared" si="40"/>
        <v>1378290</v>
      </c>
      <c r="H90" s="7">
        <f t="shared" si="40"/>
        <v>809080</v>
      </c>
      <c r="I90" s="7">
        <f t="shared" si="40"/>
        <v>2187370</v>
      </c>
      <c r="J90" s="7">
        <f t="shared" si="40"/>
        <v>2187370</v>
      </c>
      <c r="K90" s="7">
        <f t="shared" si="40"/>
        <v>0</v>
      </c>
      <c r="L90" s="7">
        <f t="shared" si="40"/>
        <v>0</v>
      </c>
      <c r="M90" s="13"/>
      <c r="N90" s="13"/>
      <c r="O90" s="13"/>
    </row>
    <row r="91" spans="2:15" ht="24">
      <c r="B91" s="15" t="s">
        <v>141</v>
      </c>
      <c r="C91" s="5" t="s">
        <v>51</v>
      </c>
      <c r="D91" s="6" t="s">
        <v>55</v>
      </c>
      <c r="E91" s="6" t="s">
        <v>471</v>
      </c>
      <c r="F91" s="5"/>
      <c r="G91" s="7">
        <f aca="true" t="shared" si="41" ref="G91:L91">G92+G95</f>
        <v>1378290</v>
      </c>
      <c r="H91" s="7">
        <f t="shared" si="41"/>
        <v>809080</v>
      </c>
      <c r="I91" s="7">
        <f t="shared" si="41"/>
        <v>2187370</v>
      </c>
      <c r="J91" s="7">
        <f t="shared" si="41"/>
        <v>2187370</v>
      </c>
      <c r="K91" s="7">
        <f t="shared" si="41"/>
        <v>0</v>
      </c>
      <c r="L91" s="7">
        <f t="shared" si="41"/>
        <v>0</v>
      </c>
      <c r="M91" s="13"/>
      <c r="N91" s="13"/>
      <c r="O91" s="13"/>
    </row>
    <row r="92" spans="2:15" ht="24">
      <c r="B92" s="15" t="s">
        <v>261</v>
      </c>
      <c r="C92" s="5" t="s">
        <v>51</v>
      </c>
      <c r="D92" s="6" t="s">
        <v>55</v>
      </c>
      <c r="E92" s="6" t="s">
        <v>472</v>
      </c>
      <c r="F92" s="5"/>
      <c r="G92" s="7">
        <f aca="true" t="shared" si="42" ref="G92:L92">G93+G94</f>
        <v>854890</v>
      </c>
      <c r="H92" s="7">
        <f t="shared" si="42"/>
        <v>720900</v>
      </c>
      <c r="I92" s="7">
        <f t="shared" si="42"/>
        <v>1575790</v>
      </c>
      <c r="J92" s="7">
        <f t="shared" si="42"/>
        <v>1575790</v>
      </c>
      <c r="K92" s="7">
        <f t="shared" si="42"/>
        <v>0</v>
      </c>
      <c r="L92" s="7">
        <f t="shared" si="42"/>
        <v>0</v>
      </c>
      <c r="M92" s="13"/>
      <c r="N92" s="13"/>
      <c r="O92" s="13"/>
    </row>
    <row r="93" spans="2:15" ht="48">
      <c r="B93" s="15" t="s">
        <v>115</v>
      </c>
      <c r="C93" s="5" t="s">
        <v>51</v>
      </c>
      <c r="D93" s="6" t="s">
        <v>55</v>
      </c>
      <c r="E93" s="6" t="s">
        <v>472</v>
      </c>
      <c r="F93" s="5" t="s">
        <v>97</v>
      </c>
      <c r="G93" s="7">
        <v>854890</v>
      </c>
      <c r="H93" s="7">
        <f>I93-G93</f>
        <v>720900</v>
      </c>
      <c r="I93" s="7">
        <v>1575790</v>
      </c>
      <c r="J93" s="7">
        <v>1575790</v>
      </c>
      <c r="K93" s="7">
        <v>0</v>
      </c>
      <c r="L93" s="7">
        <v>0</v>
      </c>
      <c r="M93" s="13"/>
      <c r="N93" s="13"/>
      <c r="O93" s="13"/>
    </row>
    <row r="94" spans="2:15" ht="96" customHeight="1" hidden="1">
      <c r="B94" s="15" t="s">
        <v>116</v>
      </c>
      <c r="C94" s="5" t="s">
        <v>51</v>
      </c>
      <c r="D94" s="6" t="s">
        <v>55</v>
      </c>
      <c r="E94" s="6" t="s">
        <v>472</v>
      </c>
      <c r="F94" s="5" t="s">
        <v>215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3"/>
      <c r="N94" s="13"/>
      <c r="O94" s="13"/>
    </row>
    <row r="95" spans="2:15" ht="24">
      <c r="B95" s="15" t="s">
        <v>261</v>
      </c>
      <c r="C95" s="5" t="s">
        <v>51</v>
      </c>
      <c r="D95" s="6" t="s">
        <v>55</v>
      </c>
      <c r="E95" s="6" t="s">
        <v>473</v>
      </c>
      <c r="F95" s="5"/>
      <c r="G95" s="7">
        <f>G96+G97</f>
        <v>523400</v>
      </c>
      <c r="H95" s="7">
        <f>H96+H97</f>
        <v>88180</v>
      </c>
      <c r="I95" s="7">
        <f>I96+I97</f>
        <v>611580</v>
      </c>
      <c r="J95" s="7">
        <f>J96+J97</f>
        <v>611580</v>
      </c>
      <c r="K95" s="7">
        <f>K96</f>
        <v>0</v>
      </c>
      <c r="L95" s="7">
        <f>L96</f>
        <v>0</v>
      </c>
      <c r="M95" s="13"/>
      <c r="N95" s="13"/>
      <c r="O95" s="13"/>
    </row>
    <row r="96" spans="2:15" ht="48">
      <c r="B96" s="15" t="s">
        <v>115</v>
      </c>
      <c r="C96" s="5" t="s">
        <v>51</v>
      </c>
      <c r="D96" s="6" t="s">
        <v>55</v>
      </c>
      <c r="E96" s="6" t="s">
        <v>473</v>
      </c>
      <c r="F96" s="5" t="s">
        <v>97</v>
      </c>
      <c r="G96" s="7">
        <v>523400</v>
      </c>
      <c r="H96" s="7">
        <f>I96-G96</f>
        <v>79180</v>
      </c>
      <c r="I96" s="7">
        <v>602580</v>
      </c>
      <c r="J96" s="7">
        <v>602580</v>
      </c>
      <c r="K96" s="7">
        <v>0</v>
      </c>
      <c r="L96" s="7">
        <v>0</v>
      </c>
      <c r="M96" s="13"/>
      <c r="N96" s="13"/>
      <c r="O96" s="13"/>
    </row>
    <row r="97" spans="2:15" ht="24">
      <c r="B97" s="15" t="s">
        <v>116</v>
      </c>
      <c r="C97" s="5" t="s">
        <v>51</v>
      </c>
      <c r="D97" s="6" t="s">
        <v>55</v>
      </c>
      <c r="E97" s="6" t="s">
        <v>473</v>
      </c>
      <c r="F97" s="5" t="s">
        <v>215</v>
      </c>
      <c r="G97" s="7">
        <v>0</v>
      </c>
      <c r="H97" s="7">
        <f>I97-G97</f>
        <v>9000</v>
      </c>
      <c r="I97" s="7">
        <v>9000</v>
      </c>
      <c r="J97" s="7">
        <v>9000</v>
      </c>
      <c r="K97" s="7"/>
      <c r="L97" s="7"/>
      <c r="M97" s="13"/>
      <c r="N97" s="13"/>
      <c r="O97" s="13"/>
    </row>
    <row r="98" spans="2:15" ht="63.75" customHeight="1" hidden="1">
      <c r="B98" s="22" t="s">
        <v>8</v>
      </c>
      <c r="C98" s="5" t="s">
        <v>51</v>
      </c>
      <c r="D98" s="6" t="s">
        <v>62</v>
      </c>
      <c r="E98" s="6"/>
      <c r="F98" s="5"/>
      <c r="G98" s="7">
        <f aca="true" t="shared" si="43" ref="G98:L98">G100</f>
        <v>0</v>
      </c>
      <c r="H98" s="7">
        <f t="shared" si="43"/>
        <v>0</v>
      </c>
      <c r="I98" s="7">
        <f t="shared" si="43"/>
        <v>0</v>
      </c>
      <c r="J98" s="7">
        <f t="shared" si="43"/>
        <v>0</v>
      </c>
      <c r="K98" s="7">
        <f t="shared" si="43"/>
        <v>0</v>
      </c>
      <c r="L98" s="7">
        <f t="shared" si="43"/>
        <v>0</v>
      </c>
      <c r="M98" s="13"/>
      <c r="N98" s="13"/>
      <c r="O98" s="13"/>
    </row>
    <row r="99" spans="2:15" ht="38.25" customHeight="1" hidden="1">
      <c r="B99" s="22" t="s">
        <v>134</v>
      </c>
      <c r="C99" s="5" t="s">
        <v>51</v>
      </c>
      <c r="D99" s="6" t="s">
        <v>62</v>
      </c>
      <c r="E99" s="6" t="s">
        <v>124</v>
      </c>
      <c r="F99" s="5"/>
      <c r="G99" s="7">
        <f aca="true" t="shared" si="44" ref="G99:L100">G100</f>
        <v>0</v>
      </c>
      <c r="H99" s="7">
        <f t="shared" si="44"/>
        <v>0</v>
      </c>
      <c r="I99" s="7">
        <f t="shared" si="44"/>
        <v>0</v>
      </c>
      <c r="J99" s="7">
        <f t="shared" si="44"/>
        <v>0</v>
      </c>
      <c r="K99" s="7">
        <f t="shared" si="44"/>
        <v>0</v>
      </c>
      <c r="L99" s="7">
        <f t="shared" si="44"/>
        <v>0</v>
      </c>
      <c r="M99" s="13"/>
      <c r="N99" s="13"/>
      <c r="O99" s="13"/>
    </row>
    <row r="100" spans="2:15" ht="127.5" customHeight="1" hidden="1">
      <c r="B100" s="22" t="s">
        <v>144</v>
      </c>
      <c r="C100" s="5" t="s">
        <v>51</v>
      </c>
      <c r="D100" s="6" t="s">
        <v>62</v>
      </c>
      <c r="E100" s="6" t="s">
        <v>67</v>
      </c>
      <c r="F100" s="5"/>
      <c r="G100" s="7">
        <f t="shared" si="44"/>
        <v>0</v>
      </c>
      <c r="H100" s="7">
        <f t="shared" si="44"/>
        <v>0</v>
      </c>
      <c r="I100" s="7">
        <f t="shared" si="44"/>
        <v>0</v>
      </c>
      <c r="J100" s="7">
        <f t="shared" si="44"/>
        <v>0</v>
      </c>
      <c r="K100" s="7">
        <f t="shared" si="44"/>
        <v>0</v>
      </c>
      <c r="L100" s="7">
        <f t="shared" si="44"/>
        <v>0</v>
      </c>
      <c r="M100" s="13"/>
      <c r="N100" s="13"/>
      <c r="O100" s="13"/>
    </row>
    <row r="101" spans="2:15" ht="38.25" customHeight="1" hidden="1">
      <c r="B101" s="22" t="s">
        <v>119</v>
      </c>
      <c r="C101" s="5" t="s">
        <v>51</v>
      </c>
      <c r="D101" s="6" t="s">
        <v>62</v>
      </c>
      <c r="E101" s="6" t="s">
        <v>67</v>
      </c>
      <c r="F101" s="5">
        <v>800</v>
      </c>
      <c r="G101" s="7">
        <v>0</v>
      </c>
      <c r="H101" s="7">
        <v>0</v>
      </c>
      <c r="I101" s="7">
        <v>0</v>
      </c>
      <c r="J101" s="7">
        <v>0</v>
      </c>
      <c r="K101" s="7"/>
      <c r="L101" s="7"/>
      <c r="M101" s="13"/>
      <c r="N101" s="13"/>
      <c r="O101" s="13"/>
    </row>
    <row r="102" spans="2:15" ht="12.75">
      <c r="B102" s="22" t="s">
        <v>23</v>
      </c>
      <c r="C102" s="5" t="s">
        <v>51</v>
      </c>
      <c r="D102" s="6" t="s">
        <v>56</v>
      </c>
      <c r="E102" s="6"/>
      <c r="F102" s="5"/>
      <c r="G102" s="7">
        <f aca="true" t="shared" si="45" ref="G102:L102">G104</f>
        <v>1000000</v>
      </c>
      <c r="H102" s="7">
        <f t="shared" si="45"/>
        <v>-500000</v>
      </c>
      <c r="I102" s="7">
        <f t="shared" si="45"/>
        <v>500000</v>
      </c>
      <c r="J102" s="7">
        <f t="shared" si="45"/>
        <v>500000</v>
      </c>
      <c r="K102" s="7">
        <f t="shared" si="45"/>
        <v>0</v>
      </c>
      <c r="L102" s="7">
        <f t="shared" si="45"/>
        <v>0</v>
      </c>
      <c r="M102" s="13"/>
      <c r="N102" s="13"/>
      <c r="O102" s="13"/>
    </row>
    <row r="103" spans="2:15" ht="12.75">
      <c r="B103" s="22" t="s">
        <v>134</v>
      </c>
      <c r="C103" s="5" t="s">
        <v>51</v>
      </c>
      <c r="D103" s="6" t="s">
        <v>56</v>
      </c>
      <c r="E103" s="6" t="s">
        <v>124</v>
      </c>
      <c r="F103" s="5"/>
      <c r="G103" s="7">
        <f aca="true" t="shared" si="46" ref="G103:L104">G104</f>
        <v>1000000</v>
      </c>
      <c r="H103" s="7">
        <f t="shared" si="46"/>
        <v>-500000</v>
      </c>
      <c r="I103" s="7">
        <f t="shared" si="46"/>
        <v>500000</v>
      </c>
      <c r="J103" s="7">
        <f t="shared" si="46"/>
        <v>500000</v>
      </c>
      <c r="K103" s="7">
        <f t="shared" si="46"/>
        <v>0</v>
      </c>
      <c r="L103" s="7">
        <f t="shared" si="46"/>
        <v>0</v>
      </c>
      <c r="M103" s="13"/>
      <c r="N103" s="13"/>
      <c r="O103" s="13"/>
    </row>
    <row r="104" spans="2:15" ht="22.5">
      <c r="B104" s="22" t="s">
        <v>39</v>
      </c>
      <c r="C104" s="5" t="s">
        <v>51</v>
      </c>
      <c r="D104" s="6" t="s">
        <v>56</v>
      </c>
      <c r="E104" s="6" t="s">
        <v>126</v>
      </c>
      <c r="F104" s="5"/>
      <c r="G104" s="7">
        <f t="shared" si="46"/>
        <v>1000000</v>
      </c>
      <c r="H104" s="7">
        <f t="shared" si="46"/>
        <v>-500000</v>
      </c>
      <c r="I104" s="7">
        <f t="shared" si="46"/>
        <v>500000</v>
      </c>
      <c r="J104" s="7">
        <f t="shared" si="46"/>
        <v>500000</v>
      </c>
      <c r="K104" s="7">
        <f t="shared" si="46"/>
        <v>0</v>
      </c>
      <c r="L104" s="7">
        <f t="shared" si="46"/>
        <v>0</v>
      </c>
      <c r="M104" s="13"/>
      <c r="N104" s="13"/>
      <c r="O104" s="13"/>
    </row>
    <row r="105" spans="2:15" ht="22.5">
      <c r="B105" s="22" t="s">
        <v>119</v>
      </c>
      <c r="C105" s="5" t="s">
        <v>51</v>
      </c>
      <c r="D105" s="6" t="s">
        <v>56</v>
      </c>
      <c r="E105" s="6" t="s">
        <v>126</v>
      </c>
      <c r="F105" s="5">
        <v>800</v>
      </c>
      <c r="G105" s="7">
        <v>1000000</v>
      </c>
      <c r="H105" s="7">
        <f>I105-G105</f>
        <v>-500000</v>
      </c>
      <c r="I105" s="7">
        <v>500000</v>
      </c>
      <c r="J105" s="7">
        <v>500000</v>
      </c>
      <c r="K105" s="7">
        <v>0</v>
      </c>
      <c r="L105" s="7">
        <v>0</v>
      </c>
      <c r="M105" s="13"/>
      <c r="N105" s="13"/>
      <c r="O105" s="13"/>
    </row>
    <row r="106" spans="2:15" ht="12.75">
      <c r="B106" s="22" t="s">
        <v>24</v>
      </c>
      <c r="C106" s="5" t="s">
        <v>51</v>
      </c>
      <c r="D106" s="6" t="s">
        <v>57</v>
      </c>
      <c r="E106" s="6"/>
      <c r="F106" s="5"/>
      <c r="G106" s="7">
        <f aca="true" t="shared" si="47" ref="G106:L106">G126+G144+G138+G107+G117</f>
        <v>21747681</v>
      </c>
      <c r="H106" s="7">
        <f t="shared" si="47"/>
        <v>237351</v>
      </c>
      <c r="I106" s="7">
        <f t="shared" si="47"/>
        <v>21985032</v>
      </c>
      <c r="J106" s="7">
        <f t="shared" si="47"/>
        <v>21985032</v>
      </c>
      <c r="K106" s="7">
        <f t="shared" si="47"/>
        <v>0</v>
      </c>
      <c r="L106" s="7">
        <f t="shared" si="47"/>
        <v>0</v>
      </c>
      <c r="M106" s="13"/>
      <c r="N106" s="13"/>
      <c r="O106" s="13"/>
    </row>
    <row r="107" spans="2:15" ht="144" customHeight="1" hidden="1">
      <c r="B107" s="15" t="s">
        <v>354</v>
      </c>
      <c r="C107" s="5" t="s">
        <v>51</v>
      </c>
      <c r="D107" s="6" t="s">
        <v>57</v>
      </c>
      <c r="E107" s="5" t="s">
        <v>286</v>
      </c>
      <c r="F107" s="5"/>
      <c r="G107" s="7">
        <f aca="true" t="shared" si="48" ref="G107:L107">G108</f>
        <v>0</v>
      </c>
      <c r="H107" s="7">
        <f t="shared" si="48"/>
        <v>0</v>
      </c>
      <c r="I107" s="7">
        <f t="shared" si="48"/>
        <v>0</v>
      </c>
      <c r="J107" s="7">
        <f t="shared" si="48"/>
        <v>0</v>
      </c>
      <c r="K107" s="7">
        <f t="shared" si="48"/>
        <v>0</v>
      </c>
      <c r="L107" s="7">
        <f t="shared" si="48"/>
        <v>0</v>
      </c>
      <c r="M107" s="13"/>
      <c r="N107" s="13"/>
      <c r="O107" s="13"/>
    </row>
    <row r="108" spans="2:15" ht="83.25" customHeight="1" hidden="1">
      <c r="B108" s="15" t="s">
        <v>592</v>
      </c>
      <c r="C108" s="5" t="s">
        <v>51</v>
      </c>
      <c r="D108" s="6" t="s">
        <v>57</v>
      </c>
      <c r="E108" s="5" t="s">
        <v>287</v>
      </c>
      <c r="F108" s="5"/>
      <c r="G108" s="7">
        <f aca="true" t="shared" si="49" ref="G108:L108">G109+G111+G114</f>
        <v>0</v>
      </c>
      <c r="H108" s="7">
        <f t="shared" si="49"/>
        <v>0</v>
      </c>
      <c r="I108" s="7">
        <f t="shared" si="49"/>
        <v>0</v>
      </c>
      <c r="J108" s="7">
        <f t="shared" si="49"/>
        <v>0</v>
      </c>
      <c r="K108" s="7">
        <f t="shared" si="49"/>
        <v>0</v>
      </c>
      <c r="L108" s="7">
        <f t="shared" si="49"/>
        <v>0</v>
      </c>
      <c r="M108" s="13"/>
      <c r="N108" s="13"/>
      <c r="O108" s="13"/>
    </row>
    <row r="109" spans="2:15" ht="300" customHeight="1" hidden="1">
      <c r="B109" s="16" t="s">
        <v>493</v>
      </c>
      <c r="C109" s="5" t="s">
        <v>51</v>
      </c>
      <c r="D109" s="6" t="s">
        <v>57</v>
      </c>
      <c r="E109" s="5" t="s">
        <v>416</v>
      </c>
      <c r="F109" s="5"/>
      <c r="G109" s="7">
        <f aca="true" t="shared" si="50" ref="G109:L109">G110</f>
        <v>0</v>
      </c>
      <c r="H109" s="7">
        <f t="shared" si="50"/>
        <v>0</v>
      </c>
      <c r="I109" s="7">
        <f t="shared" si="50"/>
        <v>0</v>
      </c>
      <c r="J109" s="7">
        <f t="shared" si="50"/>
        <v>0</v>
      </c>
      <c r="K109" s="7">
        <f t="shared" si="50"/>
        <v>0</v>
      </c>
      <c r="L109" s="7">
        <f t="shared" si="50"/>
        <v>0</v>
      </c>
      <c r="M109" s="13"/>
      <c r="N109" s="13"/>
      <c r="O109" s="13"/>
    </row>
    <row r="110" spans="2:15" ht="96" customHeight="1" hidden="1">
      <c r="B110" s="15" t="s">
        <v>116</v>
      </c>
      <c r="C110" s="5" t="s">
        <v>51</v>
      </c>
      <c r="D110" s="6" t="s">
        <v>57</v>
      </c>
      <c r="E110" s="5" t="s">
        <v>416</v>
      </c>
      <c r="F110" s="5" t="s">
        <v>215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/>
      <c r="N110" s="13"/>
      <c r="O110" s="13"/>
    </row>
    <row r="111" spans="2:15" ht="132" customHeight="1" hidden="1">
      <c r="B111" s="16" t="s">
        <v>375</v>
      </c>
      <c r="C111" s="5" t="s">
        <v>51</v>
      </c>
      <c r="D111" s="6" t="s">
        <v>57</v>
      </c>
      <c r="E111" s="5" t="s">
        <v>288</v>
      </c>
      <c r="F111" s="5"/>
      <c r="G111" s="7">
        <f aca="true" t="shared" si="51" ref="G111:L112">G112</f>
        <v>0</v>
      </c>
      <c r="H111" s="7">
        <f t="shared" si="51"/>
        <v>0</v>
      </c>
      <c r="I111" s="7">
        <f t="shared" si="51"/>
        <v>0</v>
      </c>
      <c r="J111" s="7">
        <f t="shared" si="51"/>
        <v>0</v>
      </c>
      <c r="K111" s="7">
        <f t="shared" si="51"/>
        <v>0</v>
      </c>
      <c r="L111" s="7">
        <f t="shared" si="51"/>
        <v>0</v>
      </c>
      <c r="M111" s="13"/>
      <c r="N111" s="13"/>
      <c r="O111" s="13"/>
    </row>
    <row r="112" spans="2:15" ht="72" customHeight="1" hidden="1">
      <c r="B112" s="16" t="s">
        <v>167</v>
      </c>
      <c r="C112" s="5" t="s">
        <v>51</v>
      </c>
      <c r="D112" s="6" t="s">
        <v>57</v>
      </c>
      <c r="E112" s="5" t="s">
        <v>417</v>
      </c>
      <c r="F112" s="5"/>
      <c r="G112" s="7">
        <f t="shared" si="51"/>
        <v>0</v>
      </c>
      <c r="H112" s="7">
        <f t="shared" si="51"/>
        <v>0</v>
      </c>
      <c r="I112" s="7">
        <f t="shared" si="51"/>
        <v>0</v>
      </c>
      <c r="J112" s="7">
        <f t="shared" si="51"/>
        <v>0</v>
      </c>
      <c r="K112" s="7">
        <f t="shared" si="51"/>
        <v>0</v>
      </c>
      <c r="L112" s="7">
        <f t="shared" si="51"/>
        <v>0</v>
      </c>
      <c r="M112" s="13"/>
      <c r="N112" s="13"/>
      <c r="O112" s="13"/>
    </row>
    <row r="113" spans="2:15" ht="96" customHeight="1" hidden="1">
      <c r="B113" s="15" t="s">
        <v>116</v>
      </c>
      <c r="C113" s="5" t="s">
        <v>51</v>
      </c>
      <c r="D113" s="6" t="s">
        <v>57</v>
      </c>
      <c r="E113" s="5" t="s">
        <v>417</v>
      </c>
      <c r="F113" s="5" t="s">
        <v>215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/>
      <c r="N113" s="13"/>
      <c r="O113" s="13"/>
    </row>
    <row r="114" spans="2:15" ht="22.5" customHeight="1" hidden="1">
      <c r="B114" s="15"/>
      <c r="C114" s="5" t="s">
        <v>51</v>
      </c>
      <c r="D114" s="6" t="s">
        <v>57</v>
      </c>
      <c r="E114" s="5" t="s">
        <v>550</v>
      </c>
      <c r="F114" s="5"/>
      <c r="G114" s="7">
        <f aca="true" t="shared" si="52" ref="G114:L115">G115</f>
        <v>0</v>
      </c>
      <c r="H114" s="7">
        <f t="shared" si="52"/>
        <v>0</v>
      </c>
      <c r="I114" s="7">
        <f t="shared" si="52"/>
        <v>0</v>
      </c>
      <c r="J114" s="7">
        <f t="shared" si="52"/>
        <v>0</v>
      </c>
      <c r="K114" s="7">
        <f t="shared" si="52"/>
        <v>0</v>
      </c>
      <c r="L114" s="7">
        <f t="shared" si="52"/>
        <v>0</v>
      </c>
      <c r="M114" s="13"/>
      <c r="N114" s="13"/>
      <c r="O114" s="13"/>
    </row>
    <row r="115" spans="2:15" ht="22.5" customHeight="1" hidden="1">
      <c r="B115" s="15"/>
      <c r="C115" s="5" t="s">
        <v>51</v>
      </c>
      <c r="D115" s="6" t="s">
        <v>57</v>
      </c>
      <c r="E115" s="5" t="s">
        <v>551</v>
      </c>
      <c r="F115" s="5"/>
      <c r="G115" s="7">
        <f t="shared" si="52"/>
        <v>0</v>
      </c>
      <c r="H115" s="7">
        <f t="shared" si="52"/>
        <v>0</v>
      </c>
      <c r="I115" s="7">
        <f t="shared" si="52"/>
        <v>0</v>
      </c>
      <c r="J115" s="7">
        <f t="shared" si="52"/>
        <v>0</v>
      </c>
      <c r="K115" s="7">
        <f t="shared" si="52"/>
        <v>0</v>
      </c>
      <c r="L115" s="7">
        <f t="shared" si="52"/>
        <v>0</v>
      </c>
      <c r="M115" s="13"/>
      <c r="N115" s="13"/>
      <c r="O115" s="13"/>
    </row>
    <row r="116" spans="2:15" ht="22.5" customHeight="1" hidden="1">
      <c r="B116" s="15"/>
      <c r="C116" s="5" t="s">
        <v>51</v>
      </c>
      <c r="D116" s="6" t="s">
        <v>57</v>
      </c>
      <c r="E116" s="5" t="s">
        <v>551</v>
      </c>
      <c r="F116" s="5" t="s">
        <v>215</v>
      </c>
      <c r="G116" s="7"/>
      <c r="H116" s="7"/>
      <c r="I116" s="7"/>
      <c r="J116" s="7"/>
      <c r="K116" s="7"/>
      <c r="L116" s="7"/>
      <c r="M116" s="13"/>
      <c r="N116" s="13"/>
      <c r="O116" s="13"/>
    </row>
    <row r="117" spans="2:15" ht="38.25">
      <c r="B117" s="22" t="s">
        <v>494</v>
      </c>
      <c r="C117" s="5" t="s">
        <v>51</v>
      </c>
      <c r="D117" s="6" t="s">
        <v>57</v>
      </c>
      <c r="E117" s="5" t="s">
        <v>421</v>
      </c>
      <c r="F117" s="5"/>
      <c r="G117" s="7">
        <f aca="true" t="shared" si="53" ref="G117:L117">G118</f>
        <v>0</v>
      </c>
      <c r="H117" s="7">
        <f t="shared" si="53"/>
        <v>10000</v>
      </c>
      <c r="I117" s="7">
        <f t="shared" si="53"/>
        <v>10000</v>
      </c>
      <c r="J117" s="7">
        <f t="shared" si="53"/>
        <v>10000</v>
      </c>
      <c r="K117" s="7">
        <f t="shared" si="53"/>
        <v>0</v>
      </c>
      <c r="L117" s="7">
        <f t="shared" si="53"/>
        <v>0</v>
      </c>
      <c r="M117" s="13"/>
      <c r="N117" s="13"/>
      <c r="O117" s="13"/>
    </row>
    <row r="118" spans="2:15" ht="12.75">
      <c r="B118" s="22" t="s">
        <v>495</v>
      </c>
      <c r="C118" s="5" t="s">
        <v>51</v>
      </c>
      <c r="D118" s="6" t="s">
        <v>57</v>
      </c>
      <c r="E118" s="5" t="s">
        <v>420</v>
      </c>
      <c r="F118" s="5"/>
      <c r="G118" s="7">
        <f aca="true" t="shared" si="54" ref="G118:L120">G119</f>
        <v>0</v>
      </c>
      <c r="H118" s="7">
        <f t="shared" si="54"/>
        <v>10000</v>
      </c>
      <c r="I118" s="7">
        <f t="shared" si="54"/>
        <v>10000</v>
      </c>
      <c r="J118" s="7">
        <f t="shared" si="54"/>
        <v>10000</v>
      </c>
      <c r="K118" s="7">
        <f t="shared" si="54"/>
        <v>0</v>
      </c>
      <c r="L118" s="7">
        <f t="shared" si="54"/>
        <v>0</v>
      </c>
      <c r="M118" s="13"/>
      <c r="N118" s="13"/>
      <c r="O118" s="13"/>
    </row>
    <row r="119" spans="2:15" ht="12.75">
      <c r="B119" s="22" t="s">
        <v>496</v>
      </c>
      <c r="C119" s="5" t="s">
        <v>51</v>
      </c>
      <c r="D119" s="6" t="s">
        <v>57</v>
      </c>
      <c r="E119" s="5" t="s">
        <v>106</v>
      </c>
      <c r="F119" s="5"/>
      <c r="G119" s="7">
        <f t="shared" si="54"/>
        <v>0</v>
      </c>
      <c r="H119" s="7">
        <f t="shared" si="54"/>
        <v>10000</v>
      </c>
      <c r="I119" s="7">
        <f t="shared" si="54"/>
        <v>10000</v>
      </c>
      <c r="J119" s="7">
        <f t="shared" si="54"/>
        <v>10000</v>
      </c>
      <c r="K119" s="7">
        <f t="shared" si="54"/>
        <v>0</v>
      </c>
      <c r="L119" s="7">
        <f t="shared" si="54"/>
        <v>0</v>
      </c>
      <c r="M119" s="13"/>
      <c r="N119" s="13"/>
      <c r="O119" s="13"/>
    </row>
    <row r="120" spans="2:15" ht="38.25">
      <c r="B120" s="22" t="s">
        <v>166</v>
      </c>
      <c r="C120" s="5" t="s">
        <v>51</v>
      </c>
      <c r="D120" s="6" t="s">
        <v>57</v>
      </c>
      <c r="E120" s="5" t="s">
        <v>419</v>
      </c>
      <c r="F120" s="5"/>
      <c r="G120" s="7">
        <f t="shared" si="54"/>
        <v>0</v>
      </c>
      <c r="H120" s="7">
        <f t="shared" si="54"/>
        <v>10000</v>
      </c>
      <c r="I120" s="7">
        <f t="shared" si="54"/>
        <v>10000</v>
      </c>
      <c r="J120" s="7">
        <f t="shared" si="54"/>
        <v>10000</v>
      </c>
      <c r="K120" s="7">
        <f t="shared" si="54"/>
        <v>0</v>
      </c>
      <c r="L120" s="7">
        <f t="shared" si="54"/>
        <v>0</v>
      </c>
      <c r="M120" s="13"/>
      <c r="N120" s="13"/>
      <c r="O120" s="13"/>
    </row>
    <row r="121" spans="2:15" ht="12.75">
      <c r="B121" s="15" t="s">
        <v>121</v>
      </c>
      <c r="C121" s="5" t="s">
        <v>51</v>
      </c>
      <c r="D121" s="6" t="s">
        <v>57</v>
      </c>
      <c r="E121" s="5" t="s">
        <v>419</v>
      </c>
      <c r="F121" s="5" t="s">
        <v>227</v>
      </c>
      <c r="G121" s="7">
        <v>0</v>
      </c>
      <c r="H121" s="7">
        <f>I121-G121</f>
        <v>10000</v>
      </c>
      <c r="I121" s="7">
        <v>10000</v>
      </c>
      <c r="J121" s="7">
        <v>10000</v>
      </c>
      <c r="K121" s="7">
        <v>0</v>
      </c>
      <c r="L121" s="7">
        <v>0</v>
      </c>
      <c r="M121" s="13"/>
      <c r="N121" s="13"/>
      <c r="O121" s="13"/>
    </row>
    <row r="122" spans="2:15" ht="127.5" customHeight="1" hidden="1">
      <c r="B122" s="22" t="s">
        <v>164</v>
      </c>
      <c r="C122" s="5" t="s">
        <v>51</v>
      </c>
      <c r="D122" s="6" t="s">
        <v>57</v>
      </c>
      <c r="E122" s="6" t="s">
        <v>68</v>
      </c>
      <c r="F122" s="5"/>
      <c r="G122" s="7">
        <f aca="true" t="shared" si="55" ref="G122:L122">G123</f>
        <v>0</v>
      </c>
      <c r="H122" s="7">
        <f t="shared" si="55"/>
        <v>0</v>
      </c>
      <c r="I122" s="7">
        <f t="shared" si="55"/>
        <v>0</v>
      </c>
      <c r="J122" s="7">
        <f t="shared" si="55"/>
        <v>0</v>
      </c>
      <c r="K122" s="7">
        <f t="shared" si="55"/>
        <v>0</v>
      </c>
      <c r="L122" s="7">
        <f t="shared" si="55"/>
        <v>0</v>
      </c>
      <c r="M122" s="13"/>
      <c r="N122" s="13"/>
      <c r="O122" s="13"/>
    </row>
    <row r="123" spans="2:15" ht="63.75" customHeight="1" hidden="1">
      <c r="B123" s="22" t="s">
        <v>165</v>
      </c>
      <c r="C123" s="5" t="s">
        <v>51</v>
      </c>
      <c r="D123" s="6" t="s">
        <v>57</v>
      </c>
      <c r="E123" s="6" t="s">
        <v>69</v>
      </c>
      <c r="F123" s="5"/>
      <c r="G123" s="7">
        <f aca="true" t="shared" si="56" ref="G123:L123">G124+G125</f>
        <v>0</v>
      </c>
      <c r="H123" s="7">
        <f t="shared" si="56"/>
        <v>0</v>
      </c>
      <c r="I123" s="7">
        <f t="shared" si="56"/>
        <v>0</v>
      </c>
      <c r="J123" s="7">
        <f t="shared" si="56"/>
        <v>0</v>
      </c>
      <c r="K123" s="7">
        <f t="shared" si="56"/>
        <v>0</v>
      </c>
      <c r="L123" s="7">
        <f t="shared" si="56"/>
        <v>0</v>
      </c>
      <c r="M123" s="13"/>
      <c r="N123" s="13"/>
      <c r="O123" s="13"/>
    </row>
    <row r="124" spans="2:15" ht="255" customHeight="1" hidden="1">
      <c r="B124" s="22" t="s">
        <v>115</v>
      </c>
      <c r="C124" s="5" t="s">
        <v>51</v>
      </c>
      <c r="D124" s="6" t="s">
        <v>57</v>
      </c>
      <c r="E124" s="6" t="s">
        <v>69</v>
      </c>
      <c r="F124" s="5">
        <v>100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/>
      <c r="N124" s="13"/>
      <c r="O124" s="13"/>
    </row>
    <row r="125" spans="2:15" ht="114.75" customHeight="1" hidden="1">
      <c r="B125" s="22" t="s">
        <v>116</v>
      </c>
      <c r="C125" s="5" t="s">
        <v>51</v>
      </c>
      <c r="D125" s="6" t="s">
        <v>57</v>
      </c>
      <c r="E125" s="6" t="s">
        <v>69</v>
      </c>
      <c r="F125" s="5">
        <v>200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/>
      <c r="N125" s="13"/>
      <c r="O125" s="13"/>
    </row>
    <row r="126" spans="2:15" ht="38.25">
      <c r="B126" s="22" t="s">
        <v>532</v>
      </c>
      <c r="C126" s="5" t="s">
        <v>51</v>
      </c>
      <c r="D126" s="6" t="s">
        <v>57</v>
      </c>
      <c r="E126" s="6" t="s">
        <v>291</v>
      </c>
      <c r="F126" s="5"/>
      <c r="G126" s="7">
        <f aca="true" t="shared" si="57" ref="G126:L126">G127+G133</f>
        <v>2539300</v>
      </c>
      <c r="H126" s="7">
        <f t="shared" si="57"/>
        <v>-857600</v>
      </c>
      <c r="I126" s="7">
        <f t="shared" si="57"/>
        <v>1681700</v>
      </c>
      <c r="J126" s="7">
        <f t="shared" si="57"/>
        <v>1681700</v>
      </c>
      <c r="K126" s="7">
        <f t="shared" si="57"/>
        <v>0</v>
      </c>
      <c r="L126" s="7">
        <f t="shared" si="57"/>
        <v>0</v>
      </c>
      <c r="M126" s="13"/>
      <c r="N126" s="13"/>
      <c r="O126" s="13"/>
    </row>
    <row r="127" spans="2:15" ht="165.75" customHeight="1" hidden="1">
      <c r="B127" s="22" t="s">
        <v>179</v>
      </c>
      <c r="C127" s="5" t="s">
        <v>51</v>
      </c>
      <c r="D127" s="6" t="s">
        <v>57</v>
      </c>
      <c r="E127" s="6" t="s">
        <v>99</v>
      </c>
      <c r="F127" s="5"/>
      <c r="G127" s="7">
        <f aca="true" t="shared" si="58" ref="G127:L127">G128+G130</f>
        <v>0</v>
      </c>
      <c r="H127" s="7">
        <f t="shared" si="58"/>
        <v>0</v>
      </c>
      <c r="I127" s="7">
        <f t="shared" si="58"/>
        <v>0</v>
      </c>
      <c r="J127" s="7">
        <f t="shared" si="58"/>
        <v>0</v>
      </c>
      <c r="K127" s="7">
        <f t="shared" si="58"/>
        <v>0</v>
      </c>
      <c r="L127" s="7">
        <f t="shared" si="58"/>
        <v>0</v>
      </c>
      <c r="M127" s="13"/>
      <c r="N127" s="13"/>
      <c r="O127" s="13"/>
    </row>
    <row r="128" spans="2:15" ht="102" customHeight="1" hidden="1">
      <c r="B128" s="22" t="s">
        <v>180</v>
      </c>
      <c r="C128" s="5" t="s">
        <v>51</v>
      </c>
      <c r="D128" s="6" t="s">
        <v>57</v>
      </c>
      <c r="E128" s="6" t="s">
        <v>70</v>
      </c>
      <c r="F128" s="5"/>
      <c r="G128" s="7">
        <f aca="true" t="shared" si="59" ref="G128:L128">G129</f>
        <v>0</v>
      </c>
      <c r="H128" s="7">
        <f t="shared" si="59"/>
        <v>0</v>
      </c>
      <c r="I128" s="7">
        <f t="shared" si="59"/>
        <v>0</v>
      </c>
      <c r="J128" s="7">
        <f t="shared" si="59"/>
        <v>0</v>
      </c>
      <c r="K128" s="7">
        <f t="shared" si="59"/>
        <v>0</v>
      </c>
      <c r="L128" s="7">
        <f t="shared" si="59"/>
        <v>0</v>
      </c>
      <c r="M128" s="13"/>
      <c r="N128" s="13"/>
      <c r="O128" s="13"/>
    </row>
    <row r="129" spans="2:15" ht="114.75" customHeight="1" hidden="1">
      <c r="B129" s="22" t="s">
        <v>116</v>
      </c>
      <c r="C129" s="5" t="s">
        <v>51</v>
      </c>
      <c r="D129" s="6" t="s">
        <v>57</v>
      </c>
      <c r="E129" s="6" t="s">
        <v>70</v>
      </c>
      <c r="F129" s="5">
        <v>200</v>
      </c>
      <c r="G129" s="7"/>
      <c r="H129" s="7">
        <v>0</v>
      </c>
      <c r="I129" s="7">
        <v>0</v>
      </c>
      <c r="J129" s="7"/>
      <c r="K129" s="7"/>
      <c r="L129" s="7"/>
      <c r="M129" s="13"/>
      <c r="N129" s="13"/>
      <c r="O129" s="13"/>
    </row>
    <row r="130" spans="2:15" ht="51" customHeight="1" hidden="1">
      <c r="B130" s="22" t="s">
        <v>253</v>
      </c>
      <c r="C130" s="5" t="s">
        <v>51</v>
      </c>
      <c r="D130" s="6" t="s">
        <v>57</v>
      </c>
      <c r="E130" s="6" t="s">
        <v>254</v>
      </c>
      <c r="F130" s="5"/>
      <c r="G130" s="7">
        <f aca="true" t="shared" si="60" ref="G130:L130">G131+G132</f>
        <v>0</v>
      </c>
      <c r="H130" s="7">
        <f t="shared" si="60"/>
        <v>0</v>
      </c>
      <c r="I130" s="7">
        <f t="shared" si="60"/>
        <v>0</v>
      </c>
      <c r="J130" s="7">
        <f t="shared" si="60"/>
        <v>0</v>
      </c>
      <c r="K130" s="7">
        <f t="shared" si="60"/>
        <v>0</v>
      </c>
      <c r="L130" s="7">
        <f t="shared" si="60"/>
        <v>0</v>
      </c>
      <c r="M130" s="13"/>
      <c r="N130" s="13"/>
      <c r="O130" s="13"/>
    </row>
    <row r="131" spans="2:15" ht="114.75" customHeight="1" hidden="1">
      <c r="B131" s="22" t="s">
        <v>116</v>
      </c>
      <c r="C131" s="5" t="s">
        <v>51</v>
      </c>
      <c r="D131" s="6" t="s">
        <v>57</v>
      </c>
      <c r="E131" s="6" t="s">
        <v>254</v>
      </c>
      <c r="F131" s="5" t="s">
        <v>215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/>
      <c r="N131" s="13"/>
      <c r="O131" s="13"/>
    </row>
    <row r="132" spans="2:15" ht="38.25" customHeight="1" hidden="1">
      <c r="B132" s="22" t="s">
        <v>119</v>
      </c>
      <c r="C132" s="5" t="s">
        <v>51</v>
      </c>
      <c r="D132" s="6" t="s">
        <v>57</v>
      </c>
      <c r="E132" s="6" t="s">
        <v>254</v>
      </c>
      <c r="F132" s="5" t="s">
        <v>212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/>
      <c r="N132" s="13"/>
      <c r="O132" s="13"/>
    </row>
    <row r="133" spans="2:15" ht="51">
      <c r="B133" s="22" t="s">
        <v>542</v>
      </c>
      <c r="C133" s="5" t="s">
        <v>51</v>
      </c>
      <c r="D133" s="6" t="s">
        <v>57</v>
      </c>
      <c r="E133" s="5" t="s">
        <v>275</v>
      </c>
      <c r="F133" s="5"/>
      <c r="G133" s="7">
        <f aca="true" t="shared" si="61" ref="G133:L135">G134</f>
        <v>2539300</v>
      </c>
      <c r="H133" s="7">
        <f t="shared" si="61"/>
        <v>-857600</v>
      </c>
      <c r="I133" s="7">
        <f t="shared" si="61"/>
        <v>1681700</v>
      </c>
      <c r="J133" s="7">
        <f>J134</f>
        <v>1681700</v>
      </c>
      <c r="K133" s="7">
        <f>K134</f>
        <v>0</v>
      </c>
      <c r="L133" s="7">
        <f>L134</f>
        <v>0</v>
      </c>
      <c r="M133" s="13"/>
      <c r="N133" s="13"/>
      <c r="O133" s="13"/>
    </row>
    <row r="134" spans="2:15" ht="25.5">
      <c r="B134" s="22" t="s">
        <v>540</v>
      </c>
      <c r="C134" s="5" t="s">
        <v>51</v>
      </c>
      <c r="D134" s="5" t="s">
        <v>57</v>
      </c>
      <c r="E134" s="5" t="s">
        <v>539</v>
      </c>
      <c r="F134" s="5"/>
      <c r="G134" s="7">
        <f t="shared" si="61"/>
        <v>2539300</v>
      </c>
      <c r="H134" s="7">
        <f t="shared" si="61"/>
        <v>-857600</v>
      </c>
      <c r="I134" s="7">
        <f t="shared" si="61"/>
        <v>1681700</v>
      </c>
      <c r="J134" s="7">
        <f t="shared" si="61"/>
        <v>1681700</v>
      </c>
      <c r="K134" s="7">
        <f t="shared" si="61"/>
        <v>0</v>
      </c>
      <c r="L134" s="7">
        <f t="shared" si="61"/>
        <v>0</v>
      </c>
      <c r="M134" s="13"/>
      <c r="N134" s="13"/>
      <c r="O134" s="13"/>
    </row>
    <row r="135" spans="2:15" ht="25.5">
      <c r="B135" s="22" t="s">
        <v>541</v>
      </c>
      <c r="C135" s="5" t="s">
        <v>51</v>
      </c>
      <c r="D135" s="5" t="s">
        <v>57</v>
      </c>
      <c r="E135" s="5" t="s">
        <v>538</v>
      </c>
      <c r="F135" s="5"/>
      <c r="G135" s="7">
        <f t="shared" si="61"/>
        <v>2539300</v>
      </c>
      <c r="H135" s="7">
        <f t="shared" si="61"/>
        <v>-857600</v>
      </c>
      <c r="I135" s="7">
        <f t="shared" si="61"/>
        <v>1681700</v>
      </c>
      <c r="J135" s="7">
        <f t="shared" si="61"/>
        <v>1681700</v>
      </c>
      <c r="K135" s="7">
        <f t="shared" si="61"/>
        <v>0</v>
      </c>
      <c r="L135" s="7">
        <f t="shared" si="61"/>
        <v>0</v>
      </c>
      <c r="M135" s="13"/>
      <c r="N135" s="13"/>
      <c r="O135" s="13"/>
    </row>
    <row r="136" spans="2:15" ht="51">
      <c r="B136" s="22" t="s">
        <v>115</v>
      </c>
      <c r="C136" s="5" t="s">
        <v>51</v>
      </c>
      <c r="D136" s="5" t="s">
        <v>57</v>
      </c>
      <c r="E136" s="5" t="s">
        <v>538</v>
      </c>
      <c r="F136" s="5" t="s">
        <v>97</v>
      </c>
      <c r="G136" s="7">
        <v>2539300</v>
      </c>
      <c r="H136" s="7">
        <f>I136-G136</f>
        <v>-857600</v>
      </c>
      <c r="I136" s="7">
        <v>1681700</v>
      </c>
      <c r="J136" s="7">
        <v>1681700</v>
      </c>
      <c r="K136" s="7">
        <v>0</v>
      </c>
      <c r="L136" s="7">
        <v>0</v>
      </c>
      <c r="M136" s="13"/>
      <c r="N136" s="13"/>
      <c r="O136" s="13"/>
    </row>
    <row r="137" spans="2:15" ht="25.5">
      <c r="B137" s="22" t="s">
        <v>348</v>
      </c>
      <c r="C137" s="5" t="s">
        <v>51</v>
      </c>
      <c r="D137" s="6" t="s">
        <v>57</v>
      </c>
      <c r="E137" s="6" t="s">
        <v>292</v>
      </c>
      <c r="F137" s="5"/>
      <c r="G137" s="7">
        <f aca="true" t="shared" si="62" ref="G137:L137">G138</f>
        <v>17818261</v>
      </c>
      <c r="H137" s="7">
        <f t="shared" si="62"/>
        <v>889871</v>
      </c>
      <c r="I137" s="7">
        <f t="shared" si="62"/>
        <v>18708132</v>
      </c>
      <c r="J137" s="7">
        <f t="shared" si="62"/>
        <v>18708132</v>
      </c>
      <c r="K137" s="7">
        <f t="shared" si="62"/>
        <v>0</v>
      </c>
      <c r="L137" s="7">
        <f t="shared" si="62"/>
        <v>0</v>
      </c>
      <c r="M137" s="13"/>
      <c r="N137" s="13"/>
      <c r="O137" s="13"/>
    </row>
    <row r="138" spans="2:15" ht="51">
      <c r="B138" s="22" t="s">
        <v>515</v>
      </c>
      <c r="C138" s="5" t="s">
        <v>51</v>
      </c>
      <c r="D138" s="6" t="s">
        <v>57</v>
      </c>
      <c r="E138" s="6" t="s">
        <v>274</v>
      </c>
      <c r="F138" s="5"/>
      <c r="G138" s="7">
        <f aca="true" t="shared" si="63" ref="G138:L138">G140</f>
        <v>17818261</v>
      </c>
      <c r="H138" s="7">
        <f t="shared" si="63"/>
        <v>889871</v>
      </c>
      <c r="I138" s="7">
        <f t="shared" si="63"/>
        <v>18708132</v>
      </c>
      <c r="J138" s="7">
        <f t="shared" si="63"/>
        <v>18708132</v>
      </c>
      <c r="K138" s="7">
        <f t="shared" si="63"/>
        <v>0</v>
      </c>
      <c r="L138" s="7">
        <f t="shared" si="63"/>
        <v>0</v>
      </c>
      <c r="M138" s="13"/>
      <c r="N138" s="13"/>
      <c r="O138" s="13"/>
    </row>
    <row r="139" spans="2:15" ht="25.5">
      <c r="B139" s="22" t="s">
        <v>349</v>
      </c>
      <c r="C139" s="5" t="s">
        <v>51</v>
      </c>
      <c r="D139" s="6" t="s">
        <v>57</v>
      </c>
      <c r="E139" s="6" t="s">
        <v>332</v>
      </c>
      <c r="F139" s="5"/>
      <c r="G139" s="7">
        <f aca="true" t="shared" si="64" ref="G139:L139">G140</f>
        <v>17818261</v>
      </c>
      <c r="H139" s="7">
        <f t="shared" si="64"/>
        <v>889871</v>
      </c>
      <c r="I139" s="7">
        <f t="shared" si="64"/>
        <v>18708132</v>
      </c>
      <c r="J139" s="7">
        <f t="shared" si="64"/>
        <v>18708132</v>
      </c>
      <c r="K139" s="7">
        <f t="shared" si="64"/>
        <v>0</v>
      </c>
      <c r="L139" s="7">
        <f t="shared" si="64"/>
        <v>0</v>
      </c>
      <c r="M139" s="13"/>
      <c r="N139" s="13"/>
      <c r="O139" s="13"/>
    </row>
    <row r="140" spans="2:15" ht="25.5">
      <c r="B140" s="22" t="s">
        <v>350</v>
      </c>
      <c r="C140" s="5" t="s">
        <v>51</v>
      </c>
      <c r="D140" s="6" t="s">
        <v>57</v>
      </c>
      <c r="E140" s="6" t="s">
        <v>418</v>
      </c>
      <c r="F140" s="5"/>
      <c r="G140" s="7">
        <f aca="true" t="shared" si="65" ref="G140:L140">G141+G142+G143</f>
        <v>17818261</v>
      </c>
      <c r="H140" s="7">
        <f t="shared" si="65"/>
        <v>889871</v>
      </c>
      <c r="I140" s="7">
        <f t="shared" si="65"/>
        <v>18708132</v>
      </c>
      <c r="J140" s="7">
        <f t="shared" si="65"/>
        <v>18708132</v>
      </c>
      <c r="K140" s="7">
        <f t="shared" si="65"/>
        <v>0</v>
      </c>
      <c r="L140" s="7">
        <f t="shared" si="65"/>
        <v>0</v>
      </c>
      <c r="M140" s="13"/>
      <c r="N140" s="13"/>
      <c r="O140" s="13"/>
    </row>
    <row r="141" spans="2:15" ht="51">
      <c r="B141" s="22" t="s">
        <v>115</v>
      </c>
      <c r="C141" s="5" t="s">
        <v>51</v>
      </c>
      <c r="D141" s="6" t="s">
        <v>57</v>
      </c>
      <c r="E141" s="6" t="s">
        <v>418</v>
      </c>
      <c r="F141" s="5" t="s">
        <v>97</v>
      </c>
      <c r="G141" s="7">
        <v>15185100</v>
      </c>
      <c r="H141" s="7">
        <f>I141-G141</f>
        <v>1357500</v>
      </c>
      <c r="I141" s="7">
        <v>16542600</v>
      </c>
      <c r="J141" s="7">
        <v>16542600</v>
      </c>
      <c r="K141" s="7">
        <v>0</v>
      </c>
      <c r="L141" s="7">
        <v>0</v>
      </c>
      <c r="M141" s="13"/>
      <c r="N141" s="13"/>
      <c r="O141" s="13"/>
    </row>
    <row r="142" spans="2:15" ht="25.5">
      <c r="B142" s="22" t="s">
        <v>116</v>
      </c>
      <c r="C142" s="5" t="s">
        <v>51</v>
      </c>
      <c r="D142" s="6" t="s">
        <v>57</v>
      </c>
      <c r="E142" s="6" t="s">
        <v>418</v>
      </c>
      <c r="F142" s="5" t="s">
        <v>215</v>
      </c>
      <c r="G142" s="7">
        <v>2467661</v>
      </c>
      <c r="H142" s="7">
        <f>I142-G142</f>
        <v>-302129</v>
      </c>
      <c r="I142" s="7">
        <v>2165532</v>
      </c>
      <c r="J142" s="7">
        <v>2165532</v>
      </c>
      <c r="K142" s="7">
        <v>0</v>
      </c>
      <c r="L142" s="7">
        <v>0</v>
      </c>
      <c r="M142" s="13"/>
      <c r="N142" s="13"/>
      <c r="O142" s="13"/>
    </row>
    <row r="143" spans="2:15" ht="12.75">
      <c r="B143" s="15" t="s">
        <v>119</v>
      </c>
      <c r="C143" s="5" t="s">
        <v>51</v>
      </c>
      <c r="D143" s="6" t="s">
        <v>57</v>
      </c>
      <c r="E143" s="6" t="s">
        <v>418</v>
      </c>
      <c r="F143" s="5" t="s">
        <v>212</v>
      </c>
      <c r="G143" s="7">
        <v>165500</v>
      </c>
      <c r="H143" s="7">
        <f>I143-G143</f>
        <v>-165500</v>
      </c>
      <c r="I143" s="7">
        <v>0</v>
      </c>
      <c r="J143" s="7">
        <v>0</v>
      </c>
      <c r="K143" s="7">
        <v>0</v>
      </c>
      <c r="L143" s="7">
        <v>0</v>
      </c>
      <c r="M143" s="13"/>
      <c r="N143" s="13"/>
      <c r="O143" s="13"/>
    </row>
    <row r="144" spans="2:15" ht="12.75">
      <c r="B144" s="22" t="s">
        <v>134</v>
      </c>
      <c r="C144" s="5" t="s">
        <v>51</v>
      </c>
      <c r="D144" s="6" t="s">
        <v>57</v>
      </c>
      <c r="E144" s="6" t="s">
        <v>124</v>
      </c>
      <c r="F144" s="5"/>
      <c r="G144" s="7">
        <f aca="true" t="shared" si="66" ref="G144:L144">G145+G151+G153+G148+G156</f>
        <v>1390120</v>
      </c>
      <c r="H144" s="7">
        <f t="shared" si="66"/>
        <v>195080</v>
      </c>
      <c r="I144" s="7">
        <f t="shared" si="66"/>
        <v>1585200</v>
      </c>
      <c r="J144" s="7">
        <f t="shared" si="66"/>
        <v>1585200</v>
      </c>
      <c r="K144" s="7">
        <f t="shared" si="66"/>
        <v>0</v>
      </c>
      <c r="L144" s="7">
        <f t="shared" si="66"/>
        <v>0</v>
      </c>
      <c r="M144" s="13"/>
      <c r="N144" s="13"/>
      <c r="O144" s="13"/>
    </row>
    <row r="145" spans="2:15" ht="153" customHeight="1" hidden="1">
      <c r="B145" s="22" t="s">
        <v>192</v>
      </c>
      <c r="C145" s="5" t="s">
        <v>51</v>
      </c>
      <c r="D145" s="6" t="s">
        <v>57</v>
      </c>
      <c r="E145" s="6" t="s">
        <v>71</v>
      </c>
      <c r="F145" s="5"/>
      <c r="G145" s="7">
        <f aca="true" t="shared" si="67" ref="G145:L145">G147+G146</f>
        <v>0</v>
      </c>
      <c r="H145" s="7">
        <f t="shared" si="67"/>
        <v>0</v>
      </c>
      <c r="I145" s="7">
        <f t="shared" si="67"/>
        <v>0</v>
      </c>
      <c r="J145" s="7">
        <f t="shared" si="67"/>
        <v>0</v>
      </c>
      <c r="K145" s="7">
        <f t="shared" si="67"/>
        <v>0</v>
      </c>
      <c r="L145" s="7">
        <f t="shared" si="67"/>
        <v>0</v>
      </c>
      <c r="M145" s="13"/>
      <c r="N145" s="13"/>
      <c r="O145" s="13"/>
    </row>
    <row r="146" spans="2:15" ht="255" customHeight="1" hidden="1">
      <c r="B146" s="22" t="s">
        <v>115</v>
      </c>
      <c r="C146" s="5" t="s">
        <v>51</v>
      </c>
      <c r="D146" s="6" t="s">
        <v>57</v>
      </c>
      <c r="E146" s="6" t="s">
        <v>71</v>
      </c>
      <c r="F146" s="5" t="s">
        <v>97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/>
      <c r="N146" s="13"/>
      <c r="O146" s="13"/>
    </row>
    <row r="147" spans="2:15" ht="114.75" customHeight="1" hidden="1">
      <c r="B147" s="22" t="s">
        <v>116</v>
      </c>
      <c r="C147" s="5" t="s">
        <v>51</v>
      </c>
      <c r="D147" s="6" t="s">
        <v>57</v>
      </c>
      <c r="E147" s="6" t="s">
        <v>71</v>
      </c>
      <c r="F147" s="5">
        <v>200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/>
      <c r="N147" s="13"/>
      <c r="O147" s="13"/>
    </row>
    <row r="148" spans="2:15" ht="38.25">
      <c r="B148" s="22" t="s">
        <v>358</v>
      </c>
      <c r="C148" s="5" t="s">
        <v>51</v>
      </c>
      <c r="D148" s="6" t="s">
        <v>57</v>
      </c>
      <c r="E148" s="6" t="s">
        <v>273</v>
      </c>
      <c r="F148" s="5"/>
      <c r="G148" s="7">
        <f aca="true" t="shared" si="68" ref="G148:L148">G149+G150</f>
        <v>782700</v>
      </c>
      <c r="H148" s="7">
        <f t="shared" si="68"/>
        <v>54900</v>
      </c>
      <c r="I148" s="7">
        <f t="shared" si="68"/>
        <v>837600</v>
      </c>
      <c r="J148" s="7">
        <f t="shared" si="68"/>
        <v>837600</v>
      </c>
      <c r="K148" s="7">
        <f t="shared" si="68"/>
        <v>0</v>
      </c>
      <c r="L148" s="7">
        <f t="shared" si="68"/>
        <v>0</v>
      </c>
      <c r="M148" s="13"/>
      <c r="N148" s="13"/>
      <c r="O148" s="13"/>
    </row>
    <row r="149" spans="2:15" ht="51">
      <c r="B149" s="22" t="s">
        <v>115</v>
      </c>
      <c r="C149" s="5" t="s">
        <v>51</v>
      </c>
      <c r="D149" s="6" t="s">
        <v>57</v>
      </c>
      <c r="E149" s="6" t="s">
        <v>273</v>
      </c>
      <c r="F149" s="5" t="s">
        <v>97</v>
      </c>
      <c r="G149" s="7">
        <v>615270</v>
      </c>
      <c r="H149" s="7">
        <f>I149-G149</f>
        <v>31070</v>
      </c>
      <c r="I149" s="7">
        <v>646340</v>
      </c>
      <c r="J149" s="7">
        <v>646340</v>
      </c>
      <c r="K149" s="7">
        <v>0</v>
      </c>
      <c r="L149" s="7">
        <v>0</v>
      </c>
      <c r="M149" s="13"/>
      <c r="N149" s="13"/>
      <c r="O149" s="13"/>
    </row>
    <row r="150" spans="2:15" ht="25.5">
      <c r="B150" s="22" t="s">
        <v>116</v>
      </c>
      <c r="C150" s="5" t="s">
        <v>51</v>
      </c>
      <c r="D150" s="6" t="s">
        <v>57</v>
      </c>
      <c r="E150" s="6" t="s">
        <v>273</v>
      </c>
      <c r="F150" s="5" t="s">
        <v>215</v>
      </c>
      <c r="G150" s="7">
        <v>167430</v>
      </c>
      <c r="H150" s="7">
        <f>I150-G150</f>
        <v>23830</v>
      </c>
      <c r="I150" s="7">
        <v>191260</v>
      </c>
      <c r="J150" s="7">
        <v>191260</v>
      </c>
      <c r="K150" s="7">
        <v>0</v>
      </c>
      <c r="L150" s="7">
        <v>0</v>
      </c>
      <c r="M150" s="13"/>
      <c r="N150" s="13"/>
      <c r="O150" s="13"/>
    </row>
    <row r="151" spans="2:15" ht="38.25">
      <c r="B151" s="22" t="s">
        <v>193</v>
      </c>
      <c r="C151" s="5" t="s">
        <v>51</v>
      </c>
      <c r="D151" s="6" t="s">
        <v>57</v>
      </c>
      <c r="E151" s="6" t="s">
        <v>72</v>
      </c>
      <c r="F151" s="5"/>
      <c r="G151" s="7">
        <f aca="true" t="shared" si="69" ref="G151:L151">G152</f>
        <v>58700</v>
      </c>
      <c r="H151" s="7">
        <f t="shared" si="69"/>
        <v>6800</v>
      </c>
      <c r="I151" s="7">
        <f t="shared" si="69"/>
        <v>65500</v>
      </c>
      <c r="J151" s="7">
        <f t="shared" si="69"/>
        <v>65500</v>
      </c>
      <c r="K151" s="7">
        <f t="shared" si="69"/>
        <v>0</v>
      </c>
      <c r="L151" s="7">
        <f t="shared" si="69"/>
        <v>0</v>
      </c>
      <c r="M151" s="13"/>
      <c r="N151" s="13"/>
      <c r="O151" s="13"/>
    </row>
    <row r="152" spans="2:15" ht="25.5">
      <c r="B152" s="22" t="s">
        <v>116</v>
      </c>
      <c r="C152" s="5" t="s">
        <v>51</v>
      </c>
      <c r="D152" s="6" t="s">
        <v>57</v>
      </c>
      <c r="E152" s="6" t="s">
        <v>72</v>
      </c>
      <c r="F152" s="5">
        <v>200</v>
      </c>
      <c r="G152" s="7">
        <v>58700</v>
      </c>
      <c r="H152" s="7">
        <f>I152-G152</f>
        <v>6800</v>
      </c>
      <c r="I152" s="7">
        <v>65500</v>
      </c>
      <c r="J152" s="7">
        <v>65500</v>
      </c>
      <c r="K152" s="7">
        <v>0</v>
      </c>
      <c r="L152" s="7">
        <v>0</v>
      </c>
      <c r="M152" s="13"/>
      <c r="N152" s="13"/>
      <c r="O152" s="13"/>
    </row>
    <row r="153" spans="2:15" ht="51">
      <c r="B153" s="22" t="s">
        <v>194</v>
      </c>
      <c r="C153" s="5" t="s">
        <v>51</v>
      </c>
      <c r="D153" s="6" t="s">
        <v>57</v>
      </c>
      <c r="E153" s="6" t="s">
        <v>73</v>
      </c>
      <c r="F153" s="5"/>
      <c r="G153" s="7">
        <f aca="true" t="shared" si="70" ref="G153:L153">G154+G155</f>
        <v>214500</v>
      </c>
      <c r="H153" s="7">
        <f t="shared" si="70"/>
        <v>35700</v>
      </c>
      <c r="I153" s="7">
        <f t="shared" si="70"/>
        <v>250200</v>
      </c>
      <c r="J153" s="7">
        <f t="shared" si="70"/>
        <v>250200</v>
      </c>
      <c r="K153" s="7">
        <f t="shared" si="70"/>
        <v>0</v>
      </c>
      <c r="L153" s="7">
        <f t="shared" si="70"/>
        <v>0</v>
      </c>
      <c r="M153" s="13"/>
      <c r="N153" s="13"/>
      <c r="O153" s="13"/>
    </row>
    <row r="154" spans="2:15" ht="51">
      <c r="B154" s="22" t="s">
        <v>115</v>
      </c>
      <c r="C154" s="5" t="s">
        <v>51</v>
      </c>
      <c r="D154" s="6" t="s">
        <v>57</v>
      </c>
      <c r="E154" s="6" t="s">
        <v>73</v>
      </c>
      <c r="F154" s="5">
        <v>100</v>
      </c>
      <c r="G154" s="7">
        <v>214500</v>
      </c>
      <c r="H154" s="7">
        <f>I154-G154</f>
        <v>35700</v>
      </c>
      <c r="I154" s="7">
        <v>250200</v>
      </c>
      <c r="J154" s="7">
        <v>250200</v>
      </c>
      <c r="K154" s="7">
        <v>0</v>
      </c>
      <c r="L154" s="7">
        <v>0</v>
      </c>
      <c r="M154" s="13"/>
      <c r="N154" s="13"/>
      <c r="O154" s="13"/>
    </row>
    <row r="155" spans="2:15" ht="114.75" customHeight="1" hidden="1">
      <c r="B155" s="22" t="s">
        <v>116</v>
      </c>
      <c r="C155" s="5" t="s">
        <v>51</v>
      </c>
      <c r="D155" s="6" t="s">
        <v>57</v>
      </c>
      <c r="E155" s="6" t="s">
        <v>73</v>
      </c>
      <c r="F155" s="5">
        <v>200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13"/>
      <c r="N155" s="13"/>
      <c r="O155" s="13"/>
    </row>
    <row r="156" spans="2:15" ht="24">
      <c r="B156" s="15" t="s">
        <v>580</v>
      </c>
      <c r="C156" s="5" t="s">
        <v>51</v>
      </c>
      <c r="D156" s="6" t="s">
        <v>57</v>
      </c>
      <c r="E156" s="6" t="s">
        <v>581</v>
      </c>
      <c r="F156" s="5"/>
      <c r="G156" s="7">
        <f aca="true" t="shared" si="71" ref="G156:L158">G157</f>
        <v>334220</v>
      </c>
      <c r="H156" s="7">
        <f t="shared" si="71"/>
        <v>97680</v>
      </c>
      <c r="I156" s="7">
        <f t="shared" si="71"/>
        <v>431900</v>
      </c>
      <c r="J156" s="7">
        <f t="shared" si="71"/>
        <v>431900</v>
      </c>
      <c r="K156" s="7">
        <f t="shared" si="71"/>
        <v>0</v>
      </c>
      <c r="L156" s="7">
        <f t="shared" si="71"/>
        <v>0</v>
      </c>
      <c r="M156" s="13"/>
      <c r="N156" s="13"/>
      <c r="O156" s="13"/>
    </row>
    <row r="157" spans="2:15" ht="24">
      <c r="B157" s="15" t="s">
        <v>135</v>
      </c>
      <c r="C157" s="5" t="s">
        <v>51</v>
      </c>
      <c r="D157" s="6" t="s">
        <v>57</v>
      </c>
      <c r="E157" s="6" t="s">
        <v>584</v>
      </c>
      <c r="F157" s="5"/>
      <c r="G157" s="7">
        <f t="shared" si="71"/>
        <v>334220</v>
      </c>
      <c r="H157" s="7">
        <f t="shared" si="71"/>
        <v>97680</v>
      </c>
      <c r="I157" s="7">
        <f t="shared" si="71"/>
        <v>431900</v>
      </c>
      <c r="J157" s="7">
        <f t="shared" si="71"/>
        <v>431900</v>
      </c>
      <c r="K157" s="7">
        <f t="shared" si="71"/>
        <v>0</v>
      </c>
      <c r="L157" s="7">
        <f t="shared" si="71"/>
        <v>0</v>
      </c>
      <c r="M157" s="13"/>
      <c r="N157" s="13"/>
      <c r="O157" s="13"/>
    </row>
    <row r="158" spans="2:15" ht="24">
      <c r="B158" s="15" t="s">
        <v>140</v>
      </c>
      <c r="C158" s="5" t="s">
        <v>51</v>
      </c>
      <c r="D158" s="6" t="s">
        <v>57</v>
      </c>
      <c r="E158" s="6" t="s">
        <v>415</v>
      </c>
      <c r="F158" s="5"/>
      <c r="G158" s="7">
        <f t="shared" si="71"/>
        <v>334220</v>
      </c>
      <c r="H158" s="7">
        <f>H159</f>
        <v>97680</v>
      </c>
      <c r="I158" s="7">
        <f t="shared" si="71"/>
        <v>431900</v>
      </c>
      <c r="J158" s="7">
        <f t="shared" si="71"/>
        <v>431900</v>
      </c>
      <c r="K158" s="7">
        <f t="shared" si="71"/>
        <v>0</v>
      </c>
      <c r="L158" s="7">
        <f t="shared" si="71"/>
        <v>0</v>
      </c>
      <c r="M158" s="13"/>
      <c r="N158" s="13"/>
      <c r="O158" s="13"/>
    </row>
    <row r="159" spans="2:15" ht="51">
      <c r="B159" s="22" t="s">
        <v>115</v>
      </c>
      <c r="C159" s="5" t="s">
        <v>51</v>
      </c>
      <c r="D159" s="6" t="s">
        <v>57</v>
      </c>
      <c r="E159" s="6" t="s">
        <v>415</v>
      </c>
      <c r="F159" s="5" t="s">
        <v>97</v>
      </c>
      <c r="G159" s="7">
        <v>334220</v>
      </c>
      <c r="H159" s="7">
        <f>I159-G159</f>
        <v>97680</v>
      </c>
      <c r="I159" s="7">
        <v>431900</v>
      </c>
      <c r="J159" s="7">
        <v>431900</v>
      </c>
      <c r="K159" s="7">
        <v>0</v>
      </c>
      <c r="L159" s="7">
        <v>0</v>
      </c>
      <c r="M159" s="13"/>
      <c r="N159" s="13"/>
      <c r="O159" s="13"/>
    </row>
    <row r="160" spans="2:15" ht="12.75">
      <c r="B160" s="22" t="s">
        <v>203</v>
      </c>
      <c r="C160" s="5" t="s">
        <v>53</v>
      </c>
      <c r="D160" s="6"/>
      <c r="E160" s="6"/>
      <c r="F160" s="5"/>
      <c r="G160" s="7">
        <f>G169</f>
        <v>3902700</v>
      </c>
      <c r="H160" s="7">
        <f>H169</f>
        <v>106400</v>
      </c>
      <c r="I160" s="7">
        <f>I169</f>
        <v>4009100</v>
      </c>
      <c r="J160" s="7">
        <f>J169</f>
        <v>4009100</v>
      </c>
      <c r="K160" s="7">
        <f>K161+K169</f>
        <v>0</v>
      </c>
      <c r="L160" s="7">
        <f>L161+L169</f>
        <v>0</v>
      </c>
      <c r="M160" s="13"/>
      <c r="N160" s="13"/>
      <c r="O160" s="13"/>
    </row>
    <row r="161" spans="2:15" ht="140.25" customHeight="1" hidden="1">
      <c r="B161" s="22" t="s">
        <v>195</v>
      </c>
      <c r="C161" s="5" t="s">
        <v>53</v>
      </c>
      <c r="D161" s="6" t="s">
        <v>58</v>
      </c>
      <c r="E161" s="6"/>
      <c r="F161" s="5"/>
      <c r="G161" s="7">
        <f aca="true" t="shared" si="72" ref="G161:L161">G163</f>
        <v>0</v>
      </c>
      <c r="H161" s="7">
        <f t="shared" si="72"/>
        <v>0</v>
      </c>
      <c r="I161" s="7">
        <f t="shared" si="72"/>
        <v>0</v>
      </c>
      <c r="J161" s="7">
        <f t="shared" si="72"/>
        <v>0</v>
      </c>
      <c r="K161" s="7">
        <f t="shared" si="72"/>
        <v>0</v>
      </c>
      <c r="L161" s="7">
        <f t="shared" si="72"/>
        <v>0</v>
      </c>
      <c r="M161" s="13"/>
      <c r="N161" s="13"/>
      <c r="O161" s="13"/>
    </row>
    <row r="162" spans="2:15" ht="140.25" customHeight="1" hidden="1">
      <c r="B162" s="22" t="s">
        <v>351</v>
      </c>
      <c r="C162" s="5" t="s">
        <v>53</v>
      </c>
      <c r="D162" s="6" t="s">
        <v>58</v>
      </c>
      <c r="E162" s="6" t="s">
        <v>291</v>
      </c>
      <c r="F162" s="5"/>
      <c r="G162" s="7">
        <f aca="true" t="shared" si="73" ref="G162:L162">G163</f>
        <v>0</v>
      </c>
      <c r="H162" s="7">
        <f t="shared" si="73"/>
        <v>0</v>
      </c>
      <c r="I162" s="7">
        <f t="shared" si="73"/>
        <v>0</v>
      </c>
      <c r="J162" s="7">
        <f t="shared" si="73"/>
        <v>0</v>
      </c>
      <c r="K162" s="7">
        <f t="shared" si="73"/>
        <v>0</v>
      </c>
      <c r="L162" s="7">
        <f t="shared" si="73"/>
        <v>0</v>
      </c>
      <c r="M162" s="13"/>
      <c r="N162" s="13"/>
      <c r="O162" s="13"/>
    </row>
    <row r="163" spans="2:15" ht="242.25" customHeight="1" hidden="1">
      <c r="B163" s="22" t="s">
        <v>513</v>
      </c>
      <c r="C163" s="5" t="s">
        <v>53</v>
      </c>
      <c r="D163" s="6" t="s">
        <v>58</v>
      </c>
      <c r="E163" s="6" t="s">
        <v>275</v>
      </c>
      <c r="F163" s="5"/>
      <c r="G163" s="7">
        <f aca="true" t="shared" si="74" ref="G163:L163">G165</f>
        <v>0</v>
      </c>
      <c r="H163" s="7">
        <f t="shared" si="74"/>
        <v>0</v>
      </c>
      <c r="I163" s="7">
        <f t="shared" si="74"/>
        <v>0</v>
      </c>
      <c r="J163" s="7">
        <f t="shared" si="74"/>
        <v>0</v>
      </c>
      <c r="K163" s="7">
        <f t="shared" si="74"/>
        <v>0</v>
      </c>
      <c r="L163" s="7">
        <f t="shared" si="74"/>
        <v>0</v>
      </c>
      <c r="M163" s="13"/>
      <c r="N163" s="13"/>
      <c r="O163" s="13"/>
    </row>
    <row r="164" spans="2:15" ht="102" customHeight="1" hidden="1">
      <c r="B164" s="22" t="s">
        <v>352</v>
      </c>
      <c r="C164" s="5" t="s">
        <v>53</v>
      </c>
      <c r="D164" s="6" t="s">
        <v>58</v>
      </c>
      <c r="E164" s="6" t="s">
        <v>331</v>
      </c>
      <c r="F164" s="5"/>
      <c r="G164" s="7">
        <f aca="true" t="shared" si="75" ref="G164:L164">G165</f>
        <v>0</v>
      </c>
      <c r="H164" s="7">
        <f t="shared" si="75"/>
        <v>0</v>
      </c>
      <c r="I164" s="7">
        <f t="shared" si="75"/>
        <v>0</v>
      </c>
      <c r="J164" s="7">
        <f t="shared" si="75"/>
        <v>0</v>
      </c>
      <c r="K164" s="7">
        <f t="shared" si="75"/>
        <v>0</v>
      </c>
      <c r="L164" s="7">
        <f t="shared" si="75"/>
        <v>0</v>
      </c>
      <c r="M164" s="13"/>
      <c r="N164" s="13"/>
      <c r="O164" s="13"/>
    </row>
    <row r="165" spans="2:15" ht="76.5" customHeight="1" hidden="1">
      <c r="B165" s="22" t="s">
        <v>353</v>
      </c>
      <c r="C165" s="5" t="s">
        <v>53</v>
      </c>
      <c r="D165" s="6" t="s">
        <v>58</v>
      </c>
      <c r="E165" s="6" t="s">
        <v>422</v>
      </c>
      <c r="F165" s="5"/>
      <c r="G165" s="7">
        <f aca="true" t="shared" si="76" ref="G165:L165">G166+G167+G168</f>
        <v>0</v>
      </c>
      <c r="H165" s="7">
        <f t="shared" si="76"/>
        <v>0</v>
      </c>
      <c r="I165" s="7">
        <f t="shared" si="76"/>
        <v>0</v>
      </c>
      <c r="J165" s="7">
        <f t="shared" si="76"/>
        <v>0</v>
      </c>
      <c r="K165" s="7">
        <f t="shared" si="76"/>
        <v>0</v>
      </c>
      <c r="L165" s="7">
        <f t="shared" si="76"/>
        <v>0</v>
      </c>
      <c r="M165" s="13"/>
      <c r="N165" s="13"/>
      <c r="O165" s="13"/>
    </row>
    <row r="166" spans="2:15" ht="255" customHeight="1" hidden="1">
      <c r="B166" s="22" t="s">
        <v>115</v>
      </c>
      <c r="C166" s="5" t="s">
        <v>53</v>
      </c>
      <c r="D166" s="6" t="s">
        <v>58</v>
      </c>
      <c r="E166" s="6" t="s">
        <v>422</v>
      </c>
      <c r="F166" s="5" t="s">
        <v>97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/>
      <c r="N166" s="13"/>
      <c r="O166" s="13"/>
    </row>
    <row r="167" spans="2:15" ht="114.75" customHeight="1" hidden="1">
      <c r="B167" s="22" t="s">
        <v>116</v>
      </c>
      <c r="C167" s="5" t="s">
        <v>53</v>
      </c>
      <c r="D167" s="6" t="s">
        <v>58</v>
      </c>
      <c r="E167" s="6" t="s">
        <v>422</v>
      </c>
      <c r="F167" s="5" t="s">
        <v>215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/>
      <c r="N167" s="13"/>
      <c r="O167" s="13"/>
    </row>
    <row r="168" spans="2:15" ht="36" customHeight="1" hidden="1">
      <c r="B168" s="15" t="s">
        <v>119</v>
      </c>
      <c r="C168" s="5" t="s">
        <v>53</v>
      </c>
      <c r="D168" s="6" t="s">
        <v>58</v>
      </c>
      <c r="E168" s="6" t="s">
        <v>422</v>
      </c>
      <c r="F168" s="5" t="s">
        <v>212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/>
      <c r="N168" s="13"/>
      <c r="O168" s="13"/>
    </row>
    <row r="169" spans="2:15" ht="24">
      <c r="B169" s="15" t="s">
        <v>593</v>
      </c>
      <c r="C169" s="5" t="s">
        <v>53</v>
      </c>
      <c r="D169" s="6">
        <v>10</v>
      </c>
      <c r="E169" s="6"/>
      <c r="F169" s="5"/>
      <c r="G169" s="7">
        <f>G170</f>
        <v>3902700</v>
      </c>
      <c r="H169" s="7">
        <f aca="true" t="shared" si="77" ref="H169:L172">H170</f>
        <v>106400</v>
      </c>
      <c r="I169" s="7">
        <f t="shared" si="77"/>
        <v>4009100</v>
      </c>
      <c r="J169" s="7">
        <f t="shared" si="77"/>
        <v>4009100</v>
      </c>
      <c r="K169" s="7">
        <f t="shared" si="77"/>
        <v>0</v>
      </c>
      <c r="L169" s="7">
        <f t="shared" si="77"/>
        <v>0</v>
      </c>
      <c r="M169" s="13"/>
      <c r="N169" s="13"/>
      <c r="O169" s="13"/>
    </row>
    <row r="170" spans="2:15" ht="24">
      <c r="B170" s="15" t="s">
        <v>351</v>
      </c>
      <c r="C170" s="5" t="s">
        <v>53</v>
      </c>
      <c r="D170" s="6">
        <v>10</v>
      </c>
      <c r="E170" s="6" t="s">
        <v>291</v>
      </c>
      <c r="F170" s="5"/>
      <c r="G170" s="7">
        <f>G171</f>
        <v>3902700</v>
      </c>
      <c r="H170" s="7">
        <f>H171</f>
        <v>106400</v>
      </c>
      <c r="I170" s="7">
        <f t="shared" si="77"/>
        <v>4009100</v>
      </c>
      <c r="J170" s="7">
        <f t="shared" si="77"/>
        <v>4009100</v>
      </c>
      <c r="K170" s="7">
        <f t="shared" si="77"/>
        <v>0</v>
      </c>
      <c r="L170" s="7">
        <f t="shared" si="77"/>
        <v>0</v>
      </c>
      <c r="M170" s="13"/>
      <c r="N170" s="13"/>
      <c r="O170" s="13"/>
    </row>
    <row r="171" spans="2:15" ht="36">
      <c r="B171" s="15" t="s">
        <v>513</v>
      </c>
      <c r="C171" s="5" t="s">
        <v>53</v>
      </c>
      <c r="D171" s="6">
        <v>10</v>
      </c>
      <c r="E171" s="6" t="s">
        <v>275</v>
      </c>
      <c r="F171" s="5"/>
      <c r="G171" s="7">
        <f>G172</f>
        <v>3902700</v>
      </c>
      <c r="H171" s="7">
        <f t="shared" si="77"/>
        <v>106400</v>
      </c>
      <c r="I171" s="7">
        <f t="shared" si="77"/>
        <v>4009100</v>
      </c>
      <c r="J171" s="7">
        <f t="shared" si="77"/>
        <v>4009100</v>
      </c>
      <c r="K171" s="7">
        <f t="shared" si="77"/>
        <v>0</v>
      </c>
      <c r="L171" s="7">
        <f t="shared" si="77"/>
        <v>0</v>
      </c>
      <c r="M171" s="13"/>
      <c r="N171" s="13"/>
      <c r="O171" s="13"/>
    </row>
    <row r="172" spans="2:15" ht="24">
      <c r="B172" s="15" t="s">
        <v>352</v>
      </c>
      <c r="C172" s="5" t="s">
        <v>53</v>
      </c>
      <c r="D172" s="6">
        <v>10</v>
      </c>
      <c r="E172" s="6" t="s">
        <v>331</v>
      </c>
      <c r="F172" s="5"/>
      <c r="G172" s="7">
        <f>G173</f>
        <v>3902700</v>
      </c>
      <c r="H172" s="7">
        <f>H173</f>
        <v>106400</v>
      </c>
      <c r="I172" s="7">
        <f t="shared" si="77"/>
        <v>4009100</v>
      </c>
      <c r="J172" s="7">
        <f t="shared" si="77"/>
        <v>4009100</v>
      </c>
      <c r="K172" s="7">
        <f t="shared" si="77"/>
        <v>0</v>
      </c>
      <c r="L172" s="7">
        <f t="shared" si="77"/>
        <v>0</v>
      </c>
      <c r="M172" s="13"/>
      <c r="N172" s="13"/>
      <c r="O172" s="13"/>
    </row>
    <row r="173" spans="1:15" ht="12.75">
      <c r="A173" s="8"/>
      <c r="B173" s="15" t="s">
        <v>353</v>
      </c>
      <c r="C173" s="5" t="s">
        <v>53</v>
      </c>
      <c r="D173" s="6">
        <v>10</v>
      </c>
      <c r="E173" s="6" t="s">
        <v>422</v>
      </c>
      <c r="F173" s="5"/>
      <c r="G173" s="7">
        <f>G174+G176</f>
        <v>3902700</v>
      </c>
      <c r="H173" s="7">
        <f>H174+H176</f>
        <v>106400</v>
      </c>
      <c r="I173" s="7">
        <f>I174+I176</f>
        <v>4009100</v>
      </c>
      <c r="J173" s="7">
        <f>J174+J176</f>
        <v>4009100</v>
      </c>
      <c r="K173" s="7">
        <f>K174+K175+K176</f>
        <v>0</v>
      </c>
      <c r="L173" s="7">
        <f>L174+L175+L176</f>
        <v>0</v>
      </c>
      <c r="M173" s="13"/>
      <c r="N173" s="13"/>
      <c r="O173" s="13"/>
    </row>
    <row r="174" spans="1:15" ht="36.75" customHeight="1">
      <c r="A174" s="8"/>
      <c r="B174" s="15" t="s">
        <v>115</v>
      </c>
      <c r="C174" s="5" t="s">
        <v>53</v>
      </c>
      <c r="D174" s="6">
        <v>10</v>
      </c>
      <c r="E174" s="6" t="s">
        <v>422</v>
      </c>
      <c r="F174" s="5" t="s">
        <v>97</v>
      </c>
      <c r="G174" s="7">
        <v>3894700</v>
      </c>
      <c r="H174" s="7">
        <f>I174-G174</f>
        <v>114400</v>
      </c>
      <c r="I174" s="7">
        <v>4009100</v>
      </c>
      <c r="J174" s="7">
        <v>4009100</v>
      </c>
      <c r="K174" s="7">
        <v>0</v>
      </c>
      <c r="L174" s="7">
        <v>0</v>
      </c>
      <c r="M174" s="13"/>
      <c r="N174" s="13"/>
      <c r="O174" s="13"/>
    </row>
    <row r="175" spans="1:15" ht="96" customHeight="1" hidden="1">
      <c r="A175" s="8"/>
      <c r="B175" s="15" t="s">
        <v>116</v>
      </c>
      <c r="C175" s="5" t="s">
        <v>53</v>
      </c>
      <c r="D175" s="6">
        <v>10</v>
      </c>
      <c r="E175" s="6" t="s">
        <v>422</v>
      </c>
      <c r="F175" s="5" t="s">
        <v>215</v>
      </c>
      <c r="G175" s="7">
        <v>0</v>
      </c>
      <c r="H175" s="7">
        <f>I175-G175</f>
        <v>-1878000</v>
      </c>
      <c r="I175" s="7">
        <f>G175+H175</f>
        <v>0</v>
      </c>
      <c r="J175" s="7">
        <v>0</v>
      </c>
      <c r="K175" s="7">
        <v>0</v>
      </c>
      <c r="L175" s="7">
        <v>0</v>
      </c>
      <c r="M175" s="13"/>
      <c r="N175" s="13"/>
      <c r="O175" s="13"/>
    </row>
    <row r="176" spans="1:15" ht="12.75">
      <c r="A176" s="8"/>
      <c r="B176" s="15" t="s">
        <v>119</v>
      </c>
      <c r="C176" s="5" t="s">
        <v>53</v>
      </c>
      <c r="D176" s="6">
        <v>10</v>
      </c>
      <c r="E176" s="6" t="s">
        <v>422</v>
      </c>
      <c r="F176" s="5" t="s">
        <v>212</v>
      </c>
      <c r="G176" s="7">
        <v>8000</v>
      </c>
      <c r="H176" s="7">
        <f>I176-G176</f>
        <v>-8000</v>
      </c>
      <c r="I176" s="7">
        <v>0</v>
      </c>
      <c r="J176" s="7">
        <v>0</v>
      </c>
      <c r="K176" s="7">
        <v>0</v>
      </c>
      <c r="L176" s="7">
        <v>0</v>
      </c>
      <c r="M176" s="13"/>
      <c r="N176" s="13"/>
      <c r="O176" s="13"/>
    </row>
    <row r="177" spans="1:15" ht="24">
      <c r="A177" s="8"/>
      <c r="B177" s="15" t="s">
        <v>233</v>
      </c>
      <c r="C177" s="5" t="s">
        <v>53</v>
      </c>
      <c r="D177" s="6">
        <v>14</v>
      </c>
      <c r="E177" s="6"/>
      <c r="F177" s="5"/>
      <c r="G177" s="7">
        <f aca="true" t="shared" si="78" ref="G177:L181">G178</f>
        <v>0</v>
      </c>
      <c r="H177" s="7">
        <f t="shared" si="78"/>
        <v>27552</v>
      </c>
      <c r="I177" s="7">
        <f t="shared" si="78"/>
        <v>27552</v>
      </c>
      <c r="J177" s="7">
        <f t="shared" si="78"/>
        <v>27552</v>
      </c>
      <c r="K177" s="7">
        <f t="shared" si="78"/>
        <v>0</v>
      </c>
      <c r="L177" s="7">
        <f t="shared" si="78"/>
        <v>0</v>
      </c>
      <c r="M177" s="13"/>
      <c r="N177" s="13"/>
      <c r="O177" s="13"/>
    </row>
    <row r="178" spans="1:15" ht="40.5" customHeight="1">
      <c r="A178" s="8"/>
      <c r="B178" s="15" t="s">
        <v>497</v>
      </c>
      <c r="C178" s="5" t="s">
        <v>53</v>
      </c>
      <c r="D178" s="6">
        <v>14</v>
      </c>
      <c r="E178" s="6" t="s">
        <v>426</v>
      </c>
      <c r="F178" s="5"/>
      <c r="G178" s="7">
        <f t="shared" si="78"/>
        <v>0</v>
      </c>
      <c r="H178" s="7">
        <f t="shared" si="78"/>
        <v>27552</v>
      </c>
      <c r="I178" s="7">
        <f t="shared" si="78"/>
        <v>27552</v>
      </c>
      <c r="J178" s="7">
        <f t="shared" si="78"/>
        <v>27552</v>
      </c>
      <c r="K178" s="7">
        <f t="shared" si="78"/>
        <v>0</v>
      </c>
      <c r="L178" s="7">
        <f t="shared" si="78"/>
        <v>0</v>
      </c>
      <c r="M178" s="13"/>
      <c r="N178" s="13"/>
      <c r="O178" s="13"/>
    </row>
    <row r="179" spans="1:15" ht="15.75" customHeight="1">
      <c r="A179" s="8"/>
      <c r="B179" s="15" t="s">
        <v>498</v>
      </c>
      <c r="C179" s="5" t="s">
        <v>53</v>
      </c>
      <c r="D179" s="6">
        <v>14</v>
      </c>
      <c r="E179" s="6" t="s">
        <v>425</v>
      </c>
      <c r="F179" s="5"/>
      <c r="G179" s="7">
        <f t="shared" si="78"/>
        <v>0</v>
      </c>
      <c r="H179" s="7">
        <f t="shared" si="78"/>
        <v>27552</v>
      </c>
      <c r="I179" s="7">
        <f t="shared" si="78"/>
        <v>27552</v>
      </c>
      <c r="J179" s="7">
        <f t="shared" si="78"/>
        <v>27552</v>
      </c>
      <c r="K179" s="7">
        <f t="shared" si="78"/>
        <v>0</v>
      </c>
      <c r="L179" s="7">
        <f t="shared" si="78"/>
        <v>0</v>
      </c>
      <c r="M179" s="13"/>
      <c r="N179" s="13"/>
      <c r="O179" s="13"/>
    </row>
    <row r="180" spans="1:15" ht="16.5" customHeight="1">
      <c r="A180" s="8"/>
      <c r="B180" s="15" t="s">
        <v>499</v>
      </c>
      <c r="C180" s="5" t="s">
        <v>53</v>
      </c>
      <c r="D180" s="6">
        <v>14</v>
      </c>
      <c r="E180" s="6" t="s">
        <v>424</v>
      </c>
      <c r="F180" s="5"/>
      <c r="G180" s="7">
        <f t="shared" si="78"/>
        <v>0</v>
      </c>
      <c r="H180" s="7">
        <f t="shared" si="78"/>
        <v>27552</v>
      </c>
      <c r="I180" s="7">
        <f t="shared" si="78"/>
        <v>27552</v>
      </c>
      <c r="J180" s="7">
        <f t="shared" si="78"/>
        <v>27552</v>
      </c>
      <c r="K180" s="7">
        <f t="shared" si="78"/>
        <v>0</v>
      </c>
      <c r="L180" s="7">
        <f t="shared" si="78"/>
        <v>0</v>
      </c>
      <c r="M180" s="13"/>
      <c r="N180" s="13"/>
      <c r="O180" s="13"/>
    </row>
    <row r="181" spans="1:15" ht="36">
      <c r="A181" s="8"/>
      <c r="B181" s="16" t="s">
        <v>579</v>
      </c>
      <c r="C181" s="5" t="s">
        <v>53</v>
      </c>
      <c r="D181" s="6">
        <v>14</v>
      </c>
      <c r="E181" s="6" t="s">
        <v>423</v>
      </c>
      <c r="F181" s="5"/>
      <c r="G181" s="7">
        <f t="shared" si="78"/>
        <v>0</v>
      </c>
      <c r="H181" s="7">
        <f t="shared" si="78"/>
        <v>27552</v>
      </c>
      <c r="I181" s="7">
        <f t="shared" si="78"/>
        <v>27552</v>
      </c>
      <c r="J181" s="7">
        <f t="shared" si="78"/>
        <v>27552</v>
      </c>
      <c r="K181" s="7">
        <f t="shared" si="78"/>
        <v>0</v>
      </c>
      <c r="L181" s="7">
        <f t="shared" si="78"/>
        <v>0</v>
      </c>
      <c r="M181" s="13"/>
      <c r="N181" s="13"/>
      <c r="O181" s="13"/>
    </row>
    <row r="182" spans="1:15" ht="24">
      <c r="A182" s="8"/>
      <c r="B182" s="15" t="s">
        <v>116</v>
      </c>
      <c r="C182" s="5" t="s">
        <v>53</v>
      </c>
      <c r="D182" s="6">
        <v>14</v>
      </c>
      <c r="E182" s="6" t="s">
        <v>423</v>
      </c>
      <c r="F182" s="5" t="s">
        <v>215</v>
      </c>
      <c r="G182" s="7">
        <v>0</v>
      </c>
      <c r="H182" s="7">
        <f>I182-G182</f>
        <v>27552</v>
      </c>
      <c r="I182" s="7">
        <v>27552</v>
      </c>
      <c r="J182" s="7">
        <v>27552</v>
      </c>
      <c r="K182" s="7">
        <v>0</v>
      </c>
      <c r="L182" s="7">
        <v>0</v>
      </c>
      <c r="M182" s="13"/>
      <c r="N182" s="13"/>
      <c r="O182" s="13"/>
    </row>
    <row r="183" spans="1:15" ht="12.75">
      <c r="A183" s="8"/>
      <c r="B183" s="22" t="s">
        <v>204</v>
      </c>
      <c r="C183" s="5" t="s">
        <v>54</v>
      </c>
      <c r="D183" s="6"/>
      <c r="E183" s="6"/>
      <c r="F183" s="5"/>
      <c r="G183" s="7">
        <f aca="true" t="shared" si="79" ref="G183:L183">G184+G217+G230+G205+G211</f>
        <v>16308930</v>
      </c>
      <c r="H183" s="7">
        <f t="shared" si="79"/>
        <v>-203020</v>
      </c>
      <c r="I183" s="7">
        <f t="shared" si="79"/>
        <v>16105910</v>
      </c>
      <c r="J183" s="7">
        <f t="shared" si="79"/>
        <v>16013910</v>
      </c>
      <c r="K183" s="7">
        <f t="shared" si="79"/>
        <v>0</v>
      </c>
      <c r="L183" s="7">
        <f t="shared" si="79"/>
        <v>0</v>
      </c>
      <c r="M183" s="13"/>
      <c r="N183" s="13"/>
      <c r="O183" s="13"/>
    </row>
    <row r="184" spans="1:15" ht="18" customHeight="1">
      <c r="A184" s="8"/>
      <c r="B184" s="22" t="s">
        <v>25</v>
      </c>
      <c r="C184" s="5" t="s">
        <v>54</v>
      </c>
      <c r="D184" s="6" t="s">
        <v>60</v>
      </c>
      <c r="E184" s="6"/>
      <c r="F184" s="5"/>
      <c r="G184" s="7">
        <f aca="true" t="shared" si="80" ref="G184:L184">G194+G186</f>
        <v>844700</v>
      </c>
      <c r="H184" s="7">
        <f t="shared" si="80"/>
        <v>26900</v>
      </c>
      <c r="I184" s="7">
        <f t="shared" si="80"/>
        <v>871600</v>
      </c>
      <c r="J184" s="7">
        <f t="shared" si="80"/>
        <v>871600</v>
      </c>
      <c r="K184" s="7">
        <f t="shared" si="80"/>
        <v>0</v>
      </c>
      <c r="L184" s="7">
        <f t="shared" si="80"/>
        <v>0</v>
      </c>
      <c r="M184" s="13"/>
      <c r="N184" s="13"/>
      <c r="O184" s="13"/>
    </row>
    <row r="185" spans="1:15" ht="38.25">
      <c r="A185" s="8"/>
      <c r="B185" s="22" t="s">
        <v>354</v>
      </c>
      <c r="C185" s="5" t="s">
        <v>54</v>
      </c>
      <c r="D185" s="6" t="s">
        <v>60</v>
      </c>
      <c r="E185" s="6" t="s">
        <v>286</v>
      </c>
      <c r="F185" s="5"/>
      <c r="G185" s="7">
        <f aca="true" t="shared" si="81" ref="G185:L185">G186</f>
        <v>844700</v>
      </c>
      <c r="H185" s="7">
        <f t="shared" si="81"/>
        <v>26900</v>
      </c>
      <c r="I185" s="7">
        <f t="shared" si="81"/>
        <v>871600</v>
      </c>
      <c r="J185" s="7">
        <f t="shared" si="81"/>
        <v>871600</v>
      </c>
      <c r="K185" s="7">
        <f t="shared" si="81"/>
        <v>0</v>
      </c>
      <c r="L185" s="7">
        <f t="shared" si="81"/>
        <v>0</v>
      </c>
      <c r="M185" s="13"/>
      <c r="N185" s="13"/>
      <c r="O185" s="13"/>
    </row>
    <row r="186" spans="1:15" ht="25.5">
      <c r="A186" s="8"/>
      <c r="B186" s="22" t="s">
        <v>355</v>
      </c>
      <c r="C186" s="5" t="s">
        <v>54</v>
      </c>
      <c r="D186" s="6" t="s">
        <v>60</v>
      </c>
      <c r="E186" s="6" t="s">
        <v>280</v>
      </c>
      <c r="F186" s="5"/>
      <c r="G186" s="7">
        <f aca="true" t="shared" si="82" ref="G186:L186">G187+G191</f>
        <v>844700</v>
      </c>
      <c r="H186" s="7">
        <f t="shared" si="82"/>
        <v>26900</v>
      </c>
      <c r="I186" s="7">
        <f t="shared" si="82"/>
        <v>871600</v>
      </c>
      <c r="J186" s="7">
        <f t="shared" si="82"/>
        <v>871600</v>
      </c>
      <c r="K186" s="7">
        <f t="shared" si="82"/>
        <v>0</v>
      </c>
      <c r="L186" s="7">
        <f t="shared" si="82"/>
        <v>0</v>
      </c>
      <c r="M186" s="13"/>
      <c r="N186" s="13"/>
      <c r="O186" s="13"/>
    </row>
    <row r="187" spans="1:15" ht="25.5">
      <c r="A187" s="8"/>
      <c r="B187" s="22" t="s">
        <v>356</v>
      </c>
      <c r="C187" s="5" t="s">
        <v>54</v>
      </c>
      <c r="D187" s="6" t="s">
        <v>60</v>
      </c>
      <c r="E187" s="6" t="s">
        <v>276</v>
      </c>
      <c r="F187" s="5"/>
      <c r="G187" s="7">
        <f aca="true" t="shared" si="83" ref="G187:L187">G188</f>
        <v>422800</v>
      </c>
      <c r="H187" s="7">
        <f t="shared" si="83"/>
        <v>22300</v>
      </c>
      <c r="I187" s="7">
        <f t="shared" si="83"/>
        <v>445100</v>
      </c>
      <c r="J187" s="7">
        <f t="shared" si="83"/>
        <v>445100</v>
      </c>
      <c r="K187" s="7">
        <f t="shared" si="83"/>
        <v>0</v>
      </c>
      <c r="L187" s="7">
        <f t="shared" si="83"/>
        <v>0</v>
      </c>
      <c r="M187" s="13"/>
      <c r="N187" s="13"/>
      <c r="O187" s="13"/>
    </row>
    <row r="188" spans="1:15" ht="25.5">
      <c r="A188" s="8"/>
      <c r="B188" s="22" t="s">
        <v>357</v>
      </c>
      <c r="C188" s="5" t="s">
        <v>54</v>
      </c>
      <c r="D188" s="6" t="s">
        <v>60</v>
      </c>
      <c r="E188" s="6" t="s">
        <v>278</v>
      </c>
      <c r="F188" s="5"/>
      <c r="G188" s="7">
        <f aca="true" t="shared" si="84" ref="G188:L188">G189+G190</f>
        <v>422800</v>
      </c>
      <c r="H188" s="7">
        <f t="shared" si="84"/>
        <v>22300</v>
      </c>
      <c r="I188" s="7">
        <f t="shared" si="84"/>
        <v>445100</v>
      </c>
      <c r="J188" s="7">
        <f t="shared" si="84"/>
        <v>445100</v>
      </c>
      <c r="K188" s="7">
        <f t="shared" si="84"/>
        <v>0</v>
      </c>
      <c r="L188" s="7">
        <f t="shared" si="84"/>
        <v>0</v>
      </c>
      <c r="M188" s="13"/>
      <c r="N188" s="13"/>
      <c r="O188" s="13"/>
    </row>
    <row r="189" spans="1:15" ht="255" customHeight="1" hidden="1">
      <c r="A189" s="8"/>
      <c r="B189" s="22" t="s">
        <v>115</v>
      </c>
      <c r="C189" s="5" t="s">
        <v>54</v>
      </c>
      <c r="D189" s="6" t="s">
        <v>60</v>
      </c>
      <c r="E189" s="6" t="s">
        <v>278</v>
      </c>
      <c r="F189" s="5" t="s">
        <v>97</v>
      </c>
      <c r="G189" s="7">
        <v>0</v>
      </c>
      <c r="H189" s="7">
        <v>0</v>
      </c>
      <c r="I189" s="7">
        <f>G189+H189</f>
        <v>0</v>
      </c>
      <c r="J189" s="7">
        <v>0</v>
      </c>
      <c r="K189" s="7">
        <v>0</v>
      </c>
      <c r="L189" s="7">
        <v>0</v>
      </c>
      <c r="M189" s="13"/>
      <c r="N189" s="13"/>
      <c r="O189" s="13"/>
    </row>
    <row r="190" spans="1:15" ht="25.5">
      <c r="A190" s="8"/>
      <c r="B190" s="22" t="s">
        <v>116</v>
      </c>
      <c r="C190" s="5" t="s">
        <v>54</v>
      </c>
      <c r="D190" s="6" t="s">
        <v>60</v>
      </c>
      <c r="E190" s="6" t="s">
        <v>278</v>
      </c>
      <c r="F190" s="5" t="s">
        <v>215</v>
      </c>
      <c r="G190" s="7">
        <v>422800</v>
      </c>
      <c r="H190" s="7">
        <f>I190-G190</f>
        <v>22300</v>
      </c>
      <c r="I190" s="7">
        <v>445100</v>
      </c>
      <c r="J190" s="7">
        <v>445100</v>
      </c>
      <c r="K190" s="7">
        <v>0</v>
      </c>
      <c r="L190" s="7">
        <v>0</v>
      </c>
      <c r="M190" s="13"/>
      <c r="N190" s="13"/>
      <c r="O190" s="13"/>
    </row>
    <row r="191" spans="1:15" ht="25.5">
      <c r="A191" s="8"/>
      <c r="B191" s="22" t="s">
        <v>359</v>
      </c>
      <c r="C191" s="5" t="s">
        <v>54</v>
      </c>
      <c r="D191" s="6" t="s">
        <v>60</v>
      </c>
      <c r="E191" s="6" t="s">
        <v>277</v>
      </c>
      <c r="F191" s="5"/>
      <c r="G191" s="7">
        <f aca="true" t="shared" si="85" ref="G191:L192">G192</f>
        <v>421900</v>
      </c>
      <c r="H191" s="7">
        <f t="shared" si="85"/>
        <v>4600</v>
      </c>
      <c r="I191" s="7">
        <f t="shared" si="85"/>
        <v>426500</v>
      </c>
      <c r="J191" s="7">
        <f t="shared" si="85"/>
        <v>426500</v>
      </c>
      <c r="K191" s="7">
        <f t="shared" si="85"/>
        <v>0</v>
      </c>
      <c r="L191" s="7">
        <f t="shared" si="85"/>
        <v>0</v>
      </c>
      <c r="M191" s="13"/>
      <c r="N191" s="13"/>
      <c r="O191" s="13"/>
    </row>
    <row r="192" spans="1:15" ht="76.5">
      <c r="A192" s="8"/>
      <c r="B192" s="23" t="s">
        <v>148</v>
      </c>
      <c r="C192" s="5" t="s">
        <v>54</v>
      </c>
      <c r="D192" s="6" t="s">
        <v>60</v>
      </c>
      <c r="E192" s="6" t="s">
        <v>279</v>
      </c>
      <c r="F192" s="5"/>
      <c r="G192" s="7">
        <f t="shared" si="85"/>
        <v>421900</v>
      </c>
      <c r="H192" s="7">
        <f t="shared" si="85"/>
        <v>4600</v>
      </c>
      <c r="I192" s="7">
        <f t="shared" si="85"/>
        <v>426500</v>
      </c>
      <c r="J192" s="7">
        <f t="shared" si="85"/>
        <v>426500</v>
      </c>
      <c r="K192" s="7">
        <f t="shared" si="85"/>
        <v>0</v>
      </c>
      <c r="L192" s="7">
        <f t="shared" si="85"/>
        <v>0</v>
      </c>
      <c r="M192" s="13"/>
      <c r="N192" s="13"/>
      <c r="O192" s="13"/>
    </row>
    <row r="193" spans="1:15" ht="25.5">
      <c r="A193" s="8"/>
      <c r="B193" s="22" t="s">
        <v>116</v>
      </c>
      <c r="C193" s="5" t="s">
        <v>54</v>
      </c>
      <c r="D193" s="6" t="s">
        <v>60</v>
      </c>
      <c r="E193" s="6" t="s">
        <v>279</v>
      </c>
      <c r="F193" s="5" t="s">
        <v>215</v>
      </c>
      <c r="G193" s="7">
        <v>421900</v>
      </c>
      <c r="H193" s="7">
        <f>I193-G193</f>
        <v>4600</v>
      </c>
      <c r="I193" s="7">
        <v>426500</v>
      </c>
      <c r="J193" s="7">
        <v>426500</v>
      </c>
      <c r="K193" s="7">
        <v>0</v>
      </c>
      <c r="L193" s="7">
        <v>0</v>
      </c>
      <c r="M193" s="13"/>
      <c r="N193" s="13"/>
      <c r="O193" s="13"/>
    </row>
    <row r="194" spans="1:15" ht="140.25" customHeight="1" hidden="1">
      <c r="A194" s="8"/>
      <c r="B194" s="22" t="s">
        <v>248</v>
      </c>
      <c r="C194" s="5" t="s">
        <v>54</v>
      </c>
      <c r="D194" s="6" t="s">
        <v>60</v>
      </c>
      <c r="E194" s="6" t="s">
        <v>100</v>
      </c>
      <c r="F194" s="5"/>
      <c r="G194" s="7">
        <f aca="true" t="shared" si="86" ref="G194:L194">G195+G198+G200+G203</f>
        <v>0</v>
      </c>
      <c r="H194" s="7">
        <f t="shared" si="86"/>
        <v>0</v>
      </c>
      <c r="I194" s="7">
        <f t="shared" si="86"/>
        <v>0</v>
      </c>
      <c r="J194" s="7">
        <f t="shared" si="86"/>
        <v>0</v>
      </c>
      <c r="K194" s="7">
        <f t="shared" si="86"/>
        <v>0</v>
      </c>
      <c r="L194" s="7">
        <f t="shared" si="86"/>
        <v>0</v>
      </c>
      <c r="M194" s="13"/>
      <c r="N194" s="13"/>
      <c r="O194" s="13"/>
    </row>
    <row r="195" spans="1:15" ht="76.5" customHeight="1" hidden="1">
      <c r="A195" s="8"/>
      <c r="B195" s="22" t="s">
        <v>147</v>
      </c>
      <c r="C195" s="5" t="s">
        <v>54</v>
      </c>
      <c r="D195" s="6" t="s">
        <v>60</v>
      </c>
      <c r="E195" s="6" t="s">
        <v>74</v>
      </c>
      <c r="F195" s="5"/>
      <c r="G195" s="7">
        <f aca="true" t="shared" si="87" ref="G195:L195">G196+G197</f>
        <v>0</v>
      </c>
      <c r="H195" s="7">
        <f t="shared" si="87"/>
        <v>0</v>
      </c>
      <c r="I195" s="7">
        <f t="shared" si="87"/>
        <v>0</v>
      </c>
      <c r="J195" s="7">
        <f t="shared" si="87"/>
        <v>0</v>
      </c>
      <c r="K195" s="7">
        <f t="shared" si="87"/>
        <v>0</v>
      </c>
      <c r="L195" s="7">
        <f t="shared" si="87"/>
        <v>0</v>
      </c>
      <c r="M195" s="13"/>
      <c r="N195" s="13"/>
      <c r="O195" s="13"/>
    </row>
    <row r="196" spans="1:15" ht="114.75" customHeight="1" hidden="1">
      <c r="A196" s="8"/>
      <c r="B196" s="22" t="s">
        <v>116</v>
      </c>
      <c r="C196" s="5" t="s">
        <v>54</v>
      </c>
      <c r="D196" s="6" t="s">
        <v>60</v>
      </c>
      <c r="E196" s="6" t="s">
        <v>74</v>
      </c>
      <c r="F196" s="5">
        <v>200</v>
      </c>
      <c r="G196" s="7"/>
      <c r="H196" s="7">
        <v>0</v>
      </c>
      <c r="I196" s="7">
        <v>0</v>
      </c>
      <c r="J196" s="7"/>
      <c r="K196" s="7"/>
      <c r="L196" s="7"/>
      <c r="M196" s="13"/>
      <c r="N196" s="13"/>
      <c r="O196" s="13"/>
    </row>
    <row r="197" spans="1:15" ht="63.75" customHeight="1" hidden="1">
      <c r="A197" s="8"/>
      <c r="B197" s="22" t="s">
        <v>121</v>
      </c>
      <c r="C197" s="5" t="s">
        <v>54</v>
      </c>
      <c r="D197" s="6" t="s">
        <v>60</v>
      </c>
      <c r="E197" s="6" t="s">
        <v>74</v>
      </c>
      <c r="F197" s="5" t="s">
        <v>227</v>
      </c>
      <c r="G197" s="7"/>
      <c r="H197" s="7">
        <v>0</v>
      </c>
      <c r="I197" s="7">
        <v>0</v>
      </c>
      <c r="J197" s="7"/>
      <c r="K197" s="7"/>
      <c r="L197" s="7"/>
      <c r="M197" s="13"/>
      <c r="N197" s="13"/>
      <c r="O197" s="13"/>
    </row>
    <row r="198" spans="2:15" ht="409.5" customHeight="1" hidden="1">
      <c r="B198" s="23" t="s">
        <v>148</v>
      </c>
      <c r="C198" s="5" t="s">
        <v>54</v>
      </c>
      <c r="D198" s="6" t="s">
        <v>60</v>
      </c>
      <c r="E198" s="6" t="s">
        <v>75</v>
      </c>
      <c r="F198" s="5"/>
      <c r="G198" s="7">
        <f aca="true" t="shared" si="88" ref="G198:L198">G199</f>
        <v>0</v>
      </c>
      <c r="H198" s="7">
        <f t="shared" si="88"/>
        <v>0</v>
      </c>
      <c r="I198" s="7">
        <f t="shared" si="88"/>
        <v>0</v>
      </c>
      <c r="J198" s="7">
        <f t="shared" si="88"/>
        <v>0</v>
      </c>
      <c r="K198" s="7">
        <f t="shared" si="88"/>
        <v>0</v>
      </c>
      <c r="L198" s="7">
        <f t="shared" si="88"/>
        <v>0</v>
      </c>
      <c r="M198" s="13"/>
      <c r="N198" s="13"/>
      <c r="O198" s="13"/>
    </row>
    <row r="199" spans="2:15" ht="114.75" customHeight="1" hidden="1">
      <c r="B199" s="22" t="s">
        <v>116</v>
      </c>
      <c r="C199" s="5" t="s">
        <v>54</v>
      </c>
      <c r="D199" s="6" t="s">
        <v>60</v>
      </c>
      <c r="E199" s="6" t="s">
        <v>75</v>
      </c>
      <c r="F199" s="5">
        <v>200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  <c r="N199" s="13"/>
      <c r="O199" s="13"/>
    </row>
    <row r="200" spans="2:15" ht="153" customHeight="1" hidden="1">
      <c r="B200" s="22" t="s">
        <v>149</v>
      </c>
      <c r="C200" s="5" t="s">
        <v>54</v>
      </c>
      <c r="D200" s="6" t="s">
        <v>60</v>
      </c>
      <c r="E200" s="6" t="s">
        <v>76</v>
      </c>
      <c r="F200" s="5"/>
      <c r="G200" s="7">
        <f aca="true" t="shared" si="89" ref="G200:L200">G202+G201</f>
        <v>0</v>
      </c>
      <c r="H200" s="7">
        <f t="shared" si="89"/>
        <v>0</v>
      </c>
      <c r="I200" s="7">
        <f t="shared" si="89"/>
        <v>0</v>
      </c>
      <c r="J200" s="7">
        <f t="shared" si="89"/>
        <v>0</v>
      </c>
      <c r="K200" s="7">
        <f t="shared" si="89"/>
        <v>0</v>
      </c>
      <c r="L200" s="7">
        <f t="shared" si="89"/>
        <v>0</v>
      </c>
      <c r="M200" s="13"/>
      <c r="N200" s="13"/>
      <c r="O200" s="13"/>
    </row>
    <row r="201" spans="2:15" ht="255" customHeight="1" hidden="1">
      <c r="B201" s="22" t="s">
        <v>115</v>
      </c>
      <c r="C201" s="5" t="s">
        <v>54</v>
      </c>
      <c r="D201" s="6" t="s">
        <v>60</v>
      </c>
      <c r="E201" s="6" t="s">
        <v>76</v>
      </c>
      <c r="F201" s="5" t="s">
        <v>97</v>
      </c>
      <c r="G201" s="7"/>
      <c r="H201" s="7">
        <v>0</v>
      </c>
      <c r="I201" s="7">
        <v>0</v>
      </c>
      <c r="J201" s="7"/>
      <c r="K201" s="7"/>
      <c r="L201" s="7"/>
      <c r="M201" s="13"/>
      <c r="N201" s="13"/>
      <c r="O201" s="13"/>
    </row>
    <row r="202" spans="2:15" ht="114.75" customHeight="1" hidden="1">
      <c r="B202" s="22" t="s">
        <v>116</v>
      </c>
      <c r="C202" s="5" t="s">
        <v>54</v>
      </c>
      <c r="D202" s="6" t="s">
        <v>60</v>
      </c>
      <c r="E202" s="6" t="s">
        <v>76</v>
      </c>
      <c r="F202" s="5">
        <v>200</v>
      </c>
      <c r="G202" s="7"/>
      <c r="H202" s="7">
        <v>0</v>
      </c>
      <c r="I202" s="7">
        <v>0</v>
      </c>
      <c r="J202" s="7"/>
      <c r="K202" s="7"/>
      <c r="L202" s="7"/>
      <c r="M202" s="13"/>
      <c r="N202" s="13"/>
      <c r="O202" s="13"/>
    </row>
    <row r="203" spans="2:15" ht="89.25" customHeight="1" hidden="1">
      <c r="B203" s="22" t="s">
        <v>150</v>
      </c>
      <c r="C203" s="5" t="s">
        <v>54</v>
      </c>
      <c r="D203" s="6" t="s">
        <v>60</v>
      </c>
      <c r="E203" s="6" t="s">
        <v>77</v>
      </c>
      <c r="F203" s="5"/>
      <c r="G203" s="7">
        <f aca="true" t="shared" si="90" ref="G203:L203">G204</f>
        <v>0</v>
      </c>
      <c r="H203" s="7">
        <f t="shared" si="90"/>
        <v>0</v>
      </c>
      <c r="I203" s="7">
        <f t="shared" si="90"/>
        <v>0</v>
      </c>
      <c r="J203" s="7">
        <f t="shared" si="90"/>
        <v>0</v>
      </c>
      <c r="K203" s="7">
        <f t="shared" si="90"/>
        <v>0</v>
      </c>
      <c r="L203" s="7">
        <f t="shared" si="90"/>
        <v>0</v>
      </c>
      <c r="M203" s="13"/>
      <c r="N203" s="13"/>
      <c r="O203" s="13"/>
    </row>
    <row r="204" spans="2:15" ht="114.75" customHeight="1" hidden="1">
      <c r="B204" s="22" t="s">
        <v>116</v>
      </c>
      <c r="C204" s="5" t="s">
        <v>54</v>
      </c>
      <c r="D204" s="6" t="s">
        <v>60</v>
      </c>
      <c r="E204" s="6" t="s">
        <v>77</v>
      </c>
      <c r="F204" s="5">
        <v>200</v>
      </c>
      <c r="G204" s="7"/>
      <c r="H204" s="7">
        <v>0</v>
      </c>
      <c r="I204" s="7">
        <v>0</v>
      </c>
      <c r="J204" s="7"/>
      <c r="K204" s="7"/>
      <c r="L204" s="7"/>
      <c r="M204" s="13"/>
      <c r="N204" s="13"/>
      <c r="O204" s="13"/>
    </row>
    <row r="205" spans="2:15" ht="25.5" customHeight="1" hidden="1">
      <c r="B205" s="22" t="s">
        <v>6</v>
      </c>
      <c r="C205" s="5" t="s">
        <v>54</v>
      </c>
      <c r="D205" s="5" t="s">
        <v>55</v>
      </c>
      <c r="E205" s="6"/>
      <c r="F205" s="5"/>
      <c r="G205" s="7">
        <f aca="true" t="shared" si="91" ref="G205:L209">G206</f>
        <v>0</v>
      </c>
      <c r="H205" s="7">
        <f t="shared" si="91"/>
        <v>0</v>
      </c>
      <c r="I205" s="7">
        <f t="shared" si="91"/>
        <v>0</v>
      </c>
      <c r="J205" s="7">
        <f t="shared" si="91"/>
        <v>0</v>
      </c>
      <c r="K205" s="7">
        <f t="shared" si="91"/>
        <v>0</v>
      </c>
      <c r="L205" s="7">
        <f t="shared" si="91"/>
        <v>0</v>
      </c>
      <c r="M205" s="13"/>
      <c r="N205" s="13"/>
      <c r="O205" s="13"/>
    </row>
    <row r="206" spans="2:15" ht="144" customHeight="1" hidden="1">
      <c r="B206" s="15" t="s">
        <v>363</v>
      </c>
      <c r="C206" s="5" t="s">
        <v>54</v>
      </c>
      <c r="D206" s="5" t="s">
        <v>55</v>
      </c>
      <c r="E206" s="6" t="s">
        <v>369</v>
      </c>
      <c r="F206" s="5"/>
      <c r="G206" s="7">
        <f t="shared" si="91"/>
        <v>0</v>
      </c>
      <c r="H206" s="7">
        <f t="shared" si="91"/>
        <v>0</v>
      </c>
      <c r="I206" s="7">
        <f t="shared" si="91"/>
        <v>0</v>
      </c>
      <c r="J206" s="7">
        <f t="shared" si="91"/>
        <v>0</v>
      </c>
      <c r="K206" s="7">
        <f t="shared" si="91"/>
        <v>0</v>
      </c>
      <c r="L206" s="7">
        <f t="shared" si="91"/>
        <v>0</v>
      </c>
      <c r="M206" s="13"/>
      <c r="N206" s="13"/>
      <c r="O206" s="13"/>
    </row>
    <row r="207" spans="2:15" ht="103.5" customHeight="1" hidden="1">
      <c r="B207" s="15" t="s">
        <v>492</v>
      </c>
      <c r="C207" s="5" t="s">
        <v>54</v>
      </c>
      <c r="D207" s="5" t="s">
        <v>55</v>
      </c>
      <c r="E207" s="6" t="s">
        <v>367</v>
      </c>
      <c r="F207" s="5"/>
      <c r="G207" s="7">
        <f t="shared" si="91"/>
        <v>0</v>
      </c>
      <c r="H207" s="7">
        <f t="shared" si="91"/>
        <v>0</v>
      </c>
      <c r="I207" s="7">
        <f t="shared" si="91"/>
        <v>0</v>
      </c>
      <c r="J207" s="7">
        <f t="shared" si="91"/>
        <v>0</v>
      </c>
      <c r="K207" s="7">
        <f t="shared" si="91"/>
        <v>0</v>
      </c>
      <c r="L207" s="7">
        <f t="shared" si="91"/>
        <v>0</v>
      </c>
      <c r="M207" s="13"/>
      <c r="N207" s="13"/>
      <c r="O207" s="13"/>
    </row>
    <row r="208" spans="2:15" ht="108" customHeight="1" hidden="1">
      <c r="B208" s="15" t="s">
        <v>368</v>
      </c>
      <c r="C208" s="5" t="s">
        <v>54</v>
      </c>
      <c r="D208" s="5" t="s">
        <v>55</v>
      </c>
      <c r="E208" s="6" t="s">
        <v>366</v>
      </c>
      <c r="F208" s="5"/>
      <c r="G208" s="7">
        <f t="shared" si="91"/>
        <v>0</v>
      </c>
      <c r="H208" s="7">
        <f t="shared" si="91"/>
        <v>0</v>
      </c>
      <c r="I208" s="7">
        <f t="shared" si="91"/>
        <v>0</v>
      </c>
      <c r="J208" s="7">
        <f t="shared" si="91"/>
        <v>0</v>
      </c>
      <c r="K208" s="7">
        <f t="shared" si="91"/>
        <v>0</v>
      </c>
      <c r="L208" s="7">
        <f t="shared" si="91"/>
        <v>0</v>
      </c>
      <c r="M208" s="13"/>
      <c r="N208" s="13"/>
      <c r="O208" s="13"/>
    </row>
    <row r="209" spans="2:15" ht="30.75" customHeight="1" hidden="1">
      <c r="B209" s="15" t="s">
        <v>508</v>
      </c>
      <c r="C209" s="5" t="s">
        <v>54</v>
      </c>
      <c r="D209" s="5" t="s">
        <v>55</v>
      </c>
      <c r="E209" s="6" t="s">
        <v>474</v>
      </c>
      <c r="F209" s="5"/>
      <c r="G209" s="7">
        <f t="shared" si="91"/>
        <v>0</v>
      </c>
      <c r="H209" s="7">
        <f t="shared" si="91"/>
        <v>0</v>
      </c>
      <c r="I209" s="7">
        <f t="shared" si="91"/>
        <v>0</v>
      </c>
      <c r="J209" s="7">
        <f t="shared" si="91"/>
        <v>0</v>
      </c>
      <c r="K209" s="7">
        <f t="shared" si="91"/>
        <v>0</v>
      </c>
      <c r="L209" s="7">
        <f t="shared" si="91"/>
        <v>0</v>
      </c>
      <c r="M209" s="13"/>
      <c r="N209" s="13"/>
      <c r="O209" s="13"/>
    </row>
    <row r="210" spans="2:15" ht="96" customHeight="1" hidden="1">
      <c r="B210" s="15" t="s">
        <v>116</v>
      </c>
      <c r="C210" s="5" t="s">
        <v>54</v>
      </c>
      <c r="D210" s="5" t="s">
        <v>55</v>
      </c>
      <c r="E210" s="6" t="s">
        <v>474</v>
      </c>
      <c r="F210" s="5" t="s">
        <v>215</v>
      </c>
      <c r="G210" s="7">
        <v>0</v>
      </c>
      <c r="H210" s="7">
        <v>0</v>
      </c>
      <c r="I210" s="7">
        <f>G210+H210</f>
        <v>0</v>
      </c>
      <c r="J210" s="7">
        <v>0</v>
      </c>
      <c r="K210" s="7">
        <v>0</v>
      </c>
      <c r="L210" s="7">
        <v>0</v>
      </c>
      <c r="M210" s="13"/>
      <c r="N210" s="13"/>
      <c r="O210" s="13"/>
    </row>
    <row r="211" spans="2:15" ht="12.75" customHeight="1" hidden="1">
      <c r="B211" s="24" t="s">
        <v>556</v>
      </c>
      <c r="C211" s="5" t="s">
        <v>54</v>
      </c>
      <c r="D211" s="5" t="s">
        <v>63</v>
      </c>
      <c r="E211" s="6"/>
      <c r="F211" s="5"/>
      <c r="G211" s="7">
        <f aca="true" t="shared" si="92" ref="G211:L215">G212</f>
        <v>0</v>
      </c>
      <c r="H211" s="7">
        <f t="shared" si="92"/>
        <v>0</v>
      </c>
      <c r="I211" s="7">
        <f t="shared" si="92"/>
        <v>0</v>
      </c>
      <c r="J211" s="7">
        <f t="shared" si="92"/>
        <v>0</v>
      </c>
      <c r="K211" s="7">
        <f t="shared" si="92"/>
        <v>0</v>
      </c>
      <c r="L211" s="7">
        <f t="shared" si="92"/>
        <v>0</v>
      </c>
      <c r="M211" s="13"/>
      <c r="N211" s="13"/>
      <c r="O211" s="13"/>
    </row>
    <row r="212" spans="2:15" ht="140.25" customHeight="1" hidden="1">
      <c r="B212" s="22" t="s">
        <v>531</v>
      </c>
      <c r="C212" s="5" t="s">
        <v>54</v>
      </c>
      <c r="D212" s="5" t="s">
        <v>63</v>
      </c>
      <c r="E212" s="6" t="s">
        <v>292</v>
      </c>
      <c r="F212" s="5"/>
      <c r="G212" s="7">
        <f t="shared" si="92"/>
        <v>0</v>
      </c>
      <c r="H212" s="7">
        <f t="shared" si="92"/>
        <v>0</v>
      </c>
      <c r="I212" s="7">
        <f t="shared" si="92"/>
        <v>0</v>
      </c>
      <c r="J212" s="7">
        <f t="shared" si="92"/>
        <v>0</v>
      </c>
      <c r="K212" s="7">
        <f t="shared" si="92"/>
        <v>0</v>
      </c>
      <c r="L212" s="7">
        <f t="shared" si="92"/>
        <v>0</v>
      </c>
      <c r="M212" s="13"/>
      <c r="N212" s="13"/>
      <c r="O212" s="13"/>
    </row>
    <row r="213" spans="2:15" ht="89.25" customHeight="1" hidden="1">
      <c r="B213" s="22" t="s">
        <v>521</v>
      </c>
      <c r="C213" s="5" t="s">
        <v>54</v>
      </c>
      <c r="D213" s="5" t="s">
        <v>63</v>
      </c>
      <c r="E213" s="6" t="s">
        <v>519</v>
      </c>
      <c r="F213" s="5"/>
      <c r="G213" s="7">
        <f t="shared" si="92"/>
        <v>0</v>
      </c>
      <c r="H213" s="7">
        <f t="shared" si="92"/>
        <v>0</v>
      </c>
      <c r="I213" s="7">
        <f t="shared" si="92"/>
        <v>0</v>
      </c>
      <c r="J213" s="7">
        <f t="shared" si="92"/>
        <v>0</v>
      </c>
      <c r="K213" s="7">
        <f t="shared" si="92"/>
        <v>0</v>
      </c>
      <c r="L213" s="7">
        <f t="shared" si="92"/>
        <v>0</v>
      </c>
      <c r="M213" s="13"/>
      <c r="N213" s="13"/>
      <c r="O213" s="13"/>
    </row>
    <row r="214" spans="2:15" ht="127.5" customHeight="1" hidden="1">
      <c r="B214" s="22" t="s">
        <v>522</v>
      </c>
      <c r="C214" s="5" t="s">
        <v>54</v>
      </c>
      <c r="D214" s="5" t="s">
        <v>63</v>
      </c>
      <c r="E214" s="6" t="s">
        <v>520</v>
      </c>
      <c r="F214" s="5"/>
      <c r="G214" s="7">
        <f t="shared" si="92"/>
        <v>0</v>
      </c>
      <c r="H214" s="7">
        <f t="shared" si="92"/>
        <v>0</v>
      </c>
      <c r="I214" s="7">
        <f t="shared" si="92"/>
        <v>0</v>
      </c>
      <c r="J214" s="7">
        <f t="shared" si="92"/>
        <v>0</v>
      </c>
      <c r="K214" s="7">
        <f t="shared" si="92"/>
        <v>0</v>
      </c>
      <c r="L214" s="7">
        <f t="shared" si="92"/>
        <v>0</v>
      </c>
      <c r="M214" s="13"/>
      <c r="N214" s="13"/>
      <c r="O214" s="13"/>
    </row>
    <row r="215" spans="2:15" ht="127.5" customHeight="1" hidden="1">
      <c r="B215" s="22" t="s">
        <v>557</v>
      </c>
      <c r="C215" s="5" t="s">
        <v>54</v>
      </c>
      <c r="D215" s="5" t="s">
        <v>63</v>
      </c>
      <c r="E215" s="6" t="s">
        <v>555</v>
      </c>
      <c r="F215" s="5"/>
      <c r="G215" s="7">
        <f t="shared" si="92"/>
        <v>0</v>
      </c>
      <c r="H215" s="7">
        <f t="shared" si="92"/>
        <v>0</v>
      </c>
      <c r="I215" s="7">
        <f t="shared" si="92"/>
        <v>0</v>
      </c>
      <c r="J215" s="7">
        <f t="shared" si="92"/>
        <v>0</v>
      </c>
      <c r="K215" s="7">
        <f t="shared" si="92"/>
        <v>0</v>
      </c>
      <c r="L215" s="7">
        <f t="shared" si="92"/>
        <v>0</v>
      </c>
      <c r="M215" s="13"/>
      <c r="N215" s="13"/>
      <c r="O215" s="13"/>
    </row>
    <row r="216" spans="2:15" ht="114.75" customHeight="1" hidden="1">
      <c r="B216" s="22" t="s">
        <v>116</v>
      </c>
      <c r="C216" s="5" t="s">
        <v>54</v>
      </c>
      <c r="D216" s="5" t="s">
        <v>63</v>
      </c>
      <c r="E216" s="6" t="s">
        <v>555</v>
      </c>
      <c r="F216" s="5" t="s">
        <v>215</v>
      </c>
      <c r="G216" s="7"/>
      <c r="H216" s="7">
        <v>0</v>
      </c>
      <c r="I216" s="7">
        <v>0</v>
      </c>
      <c r="J216" s="7"/>
      <c r="K216" s="7"/>
      <c r="L216" s="7"/>
      <c r="M216" s="13"/>
      <c r="N216" s="13"/>
      <c r="O216" s="13"/>
    </row>
    <row r="217" spans="2:15" ht="12.75">
      <c r="B217" s="22" t="s">
        <v>43</v>
      </c>
      <c r="C217" s="5" t="s">
        <v>54</v>
      </c>
      <c r="D217" s="6" t="s">
        <v>58</v>
      </c>
      <c r="E217" s="6"/>
      <c r="F217" s="5"/>
      <c r="G217" s="7">
        <f aca="true" t="shared" si="93" ref="G217:L217">G224+G228+G219</f>
        <v>15405530</v>
      </c>
      <c r="H217" s="7">
        <f t="shared" si="93"/>
        <v>-237120</v>
      </c>
      <c r="I217" s="7">
        <f t="shared" si="93"/>
        <v>15168410</v>
      </c>
      <c r="J217" s="7">
        <f t="shared" si="93"/>
        <v>15076410</v>
      </c>
      <c r="K217" s="7">
        <f t="shared" si="93"/>
        <v>0</v>
      </c>
      <c r="L217" s="7">
        <f t="shared" si="93"/>
        <v>0</v>
      </c>
      <c r="M217" s="13"/>
      <c r="N217" s="13"/>
      <c r="O217" s="13"/>
    </row>
    <row r="218" spans="2:15" ht="38.25">
      <c r="B218" s="22" t="s">
        <v>351</v>
      </c>
      <c r="C218" s="5" t="s">
        <v>54</v>
      </c>
      <c r="D218" s="6" t="s">
        <v>58</v>
      </c>
      <c r="E218" s="6" t="s">
        <v>291</v>
      </c>
      <c r="F218" s="5"/>
      <c r="G218" s="7">
        <f aca="true" t="shared" si="94" ref="G218:L220">G219</f>
        <v>15405530</v>
      </c>
      <c r="H218" s="7">
        <f t="shared" si="94"/>
        <v>-237120</v>
      </c>
      <c r="I218" s="7">
        <f t="shared" si="94"/>
        <v>15168410</v>
      </c>
      <c r="J218" s="7">
        <f t="shared" si="94"/>
        <v>15076410</v>
      </c>
      <c r="K218" s="7">
        <f t="shared" si="94"/>
        <v>0</v>
      </c>
      <c r="L218" s="7">
        <f t="shared" si="94"/>
        <v>0</v>
      </c>
      <c r="M218" s="13"/>
      <c r="N218" s="13"/>
      <c r="O218" s="13"/>
    </row>
    <row r="219" spans="2:15" ht="25.5">
      <c r="B219" s="22" t="s">
        <v>360</v>
      </c>
      <c r="C219" s="5" t="s">
        <v>54</v>
      </c>
      <c r="D219" s="6" t="s">
        <v>58</v>
      </c>
      <c r="E219" s="6" t="s">
        <v>282</v>
      </c>
      <c r="F219" s="5"/>
      <c r="G219" s="7">
        <f t="shared" si="94"/>
        <v>15405530</v>
      </c>
      <c r="H219" s="7">
        <f t="shared" si="94"/>
        <v>-237120</v>
      </c>
      <c r="I219" s="7">
        <f t="shared" si="94"/>
        <v>15168410</v>
      </c>
      <c r="J219" s="7">
        <f t="shared" si="94"/>
        <v>15076410</v>
      </c>
      <c r="K219" s="7">
        <f t="shared" si="94"/>
        <v>0</v>
      </c>
      <c r="L219" s="7">
        <f t="shared" si="94"/>
        <v>0</v>
      </c>
      <c r="M219" s="13"/>
      <c r="N219" s="13"/>
      <c r="O219" s="13"/>
    </row>
    <row r="220" spans="2:15" ht="25.5">
      <c r="B220" s="22" t="s">
        <v>361</v>
      </c>
      <c r="C220" s="5" t="s">
        <v>54</v>
      </c>
      <c r="D220" s="6" t="s">
        <v>58</v>
      </c>
      <c r="E220" s="6" t="s">
        <v>281</v>
      </c>
      <c r="F220" s="5"/>
      <c r="G220" s="7">
        <f t="shared" si="94"/>
        <v>15405530</v>
      </c>
      <c r="H220" s="7">
        <f t="shared" si="94"/>
        <v>-237120</v>
      </c>
      <c r="I220" s="7">
        <f t="shared" si="94"/>
        <v>15168410</v>
      </c>
      <c r="J220" s="7">
        <f t="shared" si="94"/>
        <v>15076410</v>
      </c>
      <c r="K220" s="7">
        <f t="shared" si="94"/>
        <v>0</v>
      </c>
      <c r="L220" s="7">
        <f t="shared" si="94"/>
        <v>0</v>
      </c>
      <c r="M220" s="13"/>
      <c r="N220" s="13"/>
      <c r="O220" s="13"/>
    </row>
    <row r="221" spans="2:15" ht="12.75">
      <c r="B221" s="22" t="s">
        <v>362</v>
      </c>
      <c r="C221" s="5" t="s">
        <v>54</v>
      </c>
      <c r="D221" s="6" t="s">
        <v>58</v>
      </c>
      <c r="E221" s="6" t="s">
        <v>632</v>
      </c>
      <c r="F221" s="5"/>
      <c r="G221" s="7">
        <f aca="true" t="shared" si="95" ref="G221:L221">G222+G223</f>
        <v>15405530</v>
      </c>
      <c r="H221" s="7">
        <f t="shared" si="95"/>
        <v>-237120</v>
      </c>
      <c r="I221" s="7">
        <f t="shared" si="95"/>
        <v>15168410</v>
      </c>
      <c r="J221" s="7">
        <f t="shared" si="95"/>
        <v>15076410</v>
      </c>
      <c r="K221" s="7">
        <f t="shared" si="95"/>
        <v>0</v>
      </c>
      <c r="L221" s="7">
        <f t="shared" si="95"/>
        <v>0</v>
      </c>
      <c r="M221" s="13"/>
      <c r="N221" s="13"/>
      <c r="O221" s="13"/>
    </row>
    <row r="222" spans="2:15" ht="25.5">
      <c r="B222" s="22" t="s">
        <v>116</v>
      </c>
      <c r="C222" s="5" t="s">
        <v>54</v>
      </c>
      <c r="D222" s="6" t="s">
        <v>58</v>
      </c>
      <c r="E222" s="6" t="s">
        <v>632</v>
      </c>
      <c r="F222" s="5" t="s">
        <v>215</v>
      </c>
      <c r="G222" s="7">
        <v>15405530</v>
      </c>
      <c r="H222" s="7">
        <f>I222-G222</f>
        <v>-237120</v>
      </c>
      <c r="I222" s="7">
        <v>15168410</v>
      </c>
      <c r="J222" s="7">
        <v>15076410</v>
      </c>
      <c r="K222" s="7">
        <v>0</v>
      </c>
      <c r="L222" s="7">
        <v>0</v>
      </c>
      <c r="M222" s="13"/>
      <c r="N222" s="13"/>
      <c r="O222" s="13"/>
    </row>
    <row r="223" spans="2:15" ht="36" customHeight="1" hidden="1">
      <c r="B223" s="15" t="s">
        <v>119</v>
      </c>
      <c r="C223" s="5" t="s">
        <v>54</v>
      </c>
      <c r="D223" s="6" t="s">
        <v>58</v>
      </c>
      <c r="E223" s="6" t="s">
        <v>632</v>
      </c>
      <c r="F223" s="5" t="s">
        <v>212</v>
      </c>
      <c r="G223" s="7">
        <v>0</v>
      </c>
      <c r="H223" s="7">
        <v>0</v>
      </c>
      <c r="I223" s="7">
        <f>G223+H223</f>
        <v>0</v>
      </c>
      <c r="J223" s="7">
        <v>0</v>
      </c>
      <c r="K223" s="7">
        <v>0</v>
      </c>
      <c r="L223" s="7">
        <v>0</v>
      </c>
      <c r="M223" s="13"/>
      <c r="N223" s="13"/>
      <c r="O223" s="13"/>
    </row>
    <row r="224" spans="2:15" ht="76.5" customHeight="1" hidden="1">
      <c r="B224" s="22" t="s">
        <v>189</v>
      </c>
      <c r="C224" s="5" t="s">
        <v>54</v>
      </c>
      <c r="D224" s="6" t="s">
        <v>58</v>
      </c>
      <c r="E224" s="6" t="s">
        <v>101</v>
      </c>
      <c r="F224" s="5"/>
      <c r="G224" s="7">
        <f aca="true" t="shared" si="96" ref="G224:L224">G225</f>
        <v>0</v>
      </c>
      <c r="H224" s="7">
        <f t="shared" si="96"/>
        <v>0</v>
      </c>
      <c r="I224" s="7">
        <f t="shared" si="96"/>
        <v>0</v>
      </c>
      <c r="J224" s="7">
        <f t="shared" si="96"/>
        <v>0</v>
      </c>
      <c r="K224" s="7">
        <f t="shared" si="96"/>
        <v>0</v>
      </c>
      <c r="L224" s="7">
        <f t="shared" si="96"/>
        <v>0</v>
      </c>
      <c r="M224" s="13"/>
      <c r="N224" s="13"/>
      <c r="O224" s="13"/>
    </row>
    <row r="225" spans="2:15" ht="165.75" customHeight="1" hidden="1">
      <c r="B225" s="22" t="s">
        <v>190</v>
      </c>
      <c r="C225" s="5" t="s">
        <v>54</v>
      </c>
      <c r="D225" s="6" t="s">
        <v>58</v>
      </c>
      <c r="E225" s="6" t="s">
        <v>78</v>
      </c>
      <c r="F225" s="5"/>
      <c r="G225" s="7">
        <f aca="true" t="shared" si="97" ref="G225:L225">G226+G227</f>
        <v>0</v>
      </c>
      <c r="H225" s="7">
        <f t="shared" si="97"/>
        <v>0</v>
      </c>
      <c r="I225" s="7">
        <f t="shared" si="97"/>
        <v>0</v>
      </c>
      <c r="J225" s="7">
        <f t="shared" si="97"/>
        <v>0</v>
      </c>
      <c r="K225" s="7">
        <f t="shared" si="97"/>
        <v>0</v>
      </c>
      <c r="L225" s="7">
        <f t="shared" si="97"/>
        <v>0</v>
      </c>
      <c r="M225" s="13"/>
      <c r="N225" s="13"/>
      <c r="O225" s="13"/>
    </row>
    <row r="226" spans="2:15" ht="114.75" customHeight="1" hidden="1">
      <c r="B226" s="22" t="s">
        <v>116</v>
      </c>
      <c r="C226" s="5" t="s">
        <v>54</v>
      </c>
      <c r="D226" s="6" t="s">
        <v>58</v>
      </c>
      <c r="E226" s="6" t="s">
        <v>78</v>
      </c>
      <c r="F226" s="5">
        <v>200</v>
      </c>
      <c r="G226" s="7"/>
      <c r="H226" s="7">
        <v>0</v>
      </c>
      <c r="I226" s="7">
        <v>0</v>
      </c>
      <c r="J226" s="7"/>
      <c r="K226" s="7"/>
      <c r="L226" s="7"/>
      <c r="M226" s="13"/>
      <c r="N226" s="13"/>
      <c r="O226" s="13"/>
    </row>
    <row r="227" spans="2:15" ht="38.25" customHeight="1" hidden="1">
      <c r="B227" s="22" t="s">
        <v>119</v>
      </c>
      <c r="C227" s="5" t="s">
        <v>54</v>
      </c>
      <c r="D227" s="6" t="s">
        <v>58</v>
      </c>
      <c r="E227" s="6" t="s">
        <v>78</v>
      </c>
      <c r="F227" s="5" t="s">
        <v>212</v>
      </c>
      <c r="G227" s="7"/>
      <c r="H227" s="7"/>
      <c r="I227" s="7"/>
      <c r="J227" s="7"/>
      <c r="K227" s="7"/>
      <c r="L227" s="7"/>
      <c r="M227" s="13"/>
      <c r="N227" s="13"/>
      <c r="O227" s="13"/>
    </row>
    <row r="228" spans="2:15" ht="76.5" customHeight="1" hidden="1">
      <c r="B228" s="22" t="s">
        <v>252</v>
      </c>
      <c r="C228" s="5" t="s">
        <v>54</v>
      </c>
      <c r="D228" s="6" t="s">
        <v>58</v>
      </c>
      <c r="E228" s="6" t="s">
        <v>251</v>
      </c>
      <c r="F228" s="5"/>
      <c r="G228" s="7">
        <f aca="true" t="shared" si="98" ref="G228:L228">G229</f>
        <v>0</v>
      </c>
      <c r="H228" s="7">
        <f t="shared" si="98"/>
        <v>0</v>
      </c>
      <c r="I228" s="7">
        <f t="shared" si="98"/>
        <v>0</v>
      </c>
      <c r="J228" s="7">
        <f t="shared" si="98"/>
        <v>0</v>
      </c>
      <c r="K228" s="7">
        <f t="shared" si="98"/>
        <v>0</v>
      </c>
      <c r="L228" s="7">
        <f t="shared" si="98"/>
        <v>0</v>
      </c>
      <c r="M228" s="13"/>
      <c r="N228" s="13"/>
      <c r="O228" s="13"/>
    </row>
    <row r="229" spans="2:15" ht="114.75" customHeight="1" hidden="1">
      <c r="B229" s="22" t="s">
        <v>116</v>
      </c>
      <c r="C229" s="5" t="s">
        <v>54</v>
      </c>
      <c r="D229" s="6" t="s">
        <v>58</v>
      </c>
      <c r="E229" s="6" t="s">
        <v>251</v>
      </c>
      <c r="F229" s="5" t="s">
        <v>215</v>
      </c>
      <c r="G229" s="7"/>
      <c r="H229" s="7"/>
      <c r="I229" s="7"/>
      <c r="J229" s="7"/>
      <c r="K229" s="7"/>
      <c r="L229" s="7"/>
      <c r="M229" s="13"/>
      <c r="N229" s="13"/>
      <c r="O229" s="13"/>
    </row>
    <row r="230" spans="2:15" ht="12.75">
      <c r="B230" s="22" t="s">
        <v>26</v>
      </c>
      <c r="C230" s="5" t="s">
        <v>54</v>
      </c>
      <c r="D230" s="6" t="s">
        <v>61</v>
      </c>
      <c r="E230" s="6"/>
      <c r="F230" s="5"/>
      <c r="G230" s="7">
        <f aca="true" t="shared" si="99" ref="G230:L230">G253+G231+G248+G262+G265+G275</f>
        <v>58700</v>
      </c>
      <c r="H230" s="7">
        <f t="shared" si="99"/>
        <v>7200</v>
      </c>
      <c r="I230" s="7">
        <f t="shared" si="99"/>
        <v>65900</v>
      </c>
      <c r="J230" s="7">
        <f t="shared" si="99"/>
        <v>65900</v>
      </c>
      <c r="K230" s="7">
        <f t="shared" si="99"/>
        <v>0</v>
      </c>
      <c r="L230" s="7">
        <f t="shared" si="99"/>
        <v>0</v>
      </c>
      <c r="M230" s="13"/>
      <c r="N230" s="13"/>
      <c r="O230" s="13"/>
    </row>
    <row r="231" spans="2:15" ht="144" customHeight="1" hidden="1">
      <c r="B231" s="15" t="s">
        <v>354</v>
      </c>
      <c r="C231" s="5" t="s">
        <v>54</v>
      </c>
      <c r="D231" s="6" t="s">
        <v>61</v>
      </c>
      <c r="E231" s="6" t="s">
        <v>286</v>
      </c>
      <c r="F231" s="5"/>
      <c r="G231" s="7">
        <f aca="true" t="shared" si="100" ref="G231:L231">G232</f>
        <v>0</v>
      </c>
      <c r="H231" s="7">
        <f t="shared" si="100"/>
        <v>0</v>
      </c>
      <c r="I231" s="7">
        <f t="shared" si="100"/>
        <v>0</v>
      </c>
      <c r="J231" s="7">
        <f t="shared" si="100"/>
        <v>0</v>
      </c>
      <c r="K231" s="7">
        <f t="shared" si="100"/>
        <v>0</v>
      </c>
      <c r="L231" s="7">
        <f t="shared" si="100"/>
        <v>0</v>
      </c>
      <c r="M231" s="13"/>
      <c r="N231" s="13"/>
      <c r="O231" s="13"/>
    </row>
    <row r="232" spans="2:15" ht="72" customHeight="1" hidden="1">
      <c r="B232" s="15" t="s">
        <v>490</v>
      </c>
      <c r="C232" s="5" t="s">
        <v>54</v>
      </c>
      <c r="D232" s="6" t="s">
        <v>61</v>
      </c>
      <c r="E232" s="6" t="s">
        <v>428</v>
      </c>
      <c r="F232" s="5"/>
      <c r="G232" s="7">
        <f aca="true" t="shared" si="101" ref="G232:L232">G233+G236</f>
        <v>0</v>
      </c>
      <c r="H232" s="7">
        <f t="shared" si="101"/>
        <v>0</v>
      </c>
      <c r="I232" s="7">
        <f t="shared" si="101"/>
        <v>0</v>
      </c>
      <c r="J232" s="7">
        <f t="shared" si="101"/>
        <v>0</v>
      </c>
      <c r="K232" s="7">
        <f t="shared" si="101"/>
        <v>0</v>
      </c>
      <c r="L232" s="7">
        <f t="shared" si="101"/>
        <v>0</v>
      </c>
      <c r="M232" s="13"/>
      <c r="N232" s="13"/>
      <c r="O232" s="13"/>
    </row>
    <row r="233" spans="2:15" ht="156" customHeight="1" hidden="1">
      <c r="B233" s="15" t="s">
        <v>491</v>
      </c>
      <c r="C233" s="5" t="s">
        <v>54</v>
      </c>
      <c r="D233" s="6" t="s">
        <v>61</v>
      </c>
      <c r="E233" s="6" t="s">
        <v>427</v>
      </c>
      <c r="F233" s="5"/>
      <c r="G233" s="7">
        <f aca="true" t="shared" si="102" ref="G233:L233">G235+G234</f>
        <v>0</v>
      </c>
      <c r="H233" s="7">
        <f t="shared" si="102"/>
        <v>0</v>
      </c>
      <c r="I233" s="7">
        <f t="shared" si="102"/>
        <v>0</v>
      </c>
      <c r="J233" s="7">
        <f t="shared" si="102"/>
        <v>0</v>
      </c>
      <c r="K233" s="7">
        <f t="shared" si="102"/>
        <v>0</v>
      </c>
      <c r="L233" s="7">
        <f t="shared" si="102"/>
        <v>0</v>
      </c>
      <c r="M233" s="13"/>
      <c r="N233" s="13"/>
      <c r="O233" s="13"/>
    </row>
    <row r="234" spans="2:15" ht="96" customHeight="1" hidden="1">
      <c r="B234" s="15" t="s">
        <v>116</v>
      </c>
      <c r="C234" s="5" t="s">
        <v>54</v>
      </c>
      <c r="D234" s="6" t="s">
        <v>61</v>
      </c>
      <c r="E234" s="6" t="s">
        <v>427</v>
      </c>
      <c r="F234" s="5" t="s">
        <v>215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13"/>
      <c r="N234" s="13"/>
      <c r="O234" s="13"/>
    </row>
    <row r="235" spans="2:15" ht="36" customHeight="1" hidden="1">
      <c r="B235" s="15" t="s">
        <v>119</v>
      </c>
      <c r="C235" s="5" t="s">
        <v>54</v>
      </c>
      <c r="D235" s="6" t="s">
        <v>61</v>
      </c>
      <c r="E235" s="6" t="s">
        <v>427</v>
      </c>
      <c r="F235" s="5">
        <v>800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13"/>
      <c r="N235" s="13"/>
      <c r="O235" s="13"/>
    </row>
    <row r="236" spans="2:15" ht="132" customHeight="1" hidden="1">
      <c r="B236" s="15" t="s">
        <v>489</v>
      </c>
      <c r="C236" s="5" t="s">
        <v>54</v>
      </c>
      <c r="D236" s="6" t="s">
        <v>61</v>
      </c>
      <c r="E236" s="6" t="s">
        <v>429</v>
      </c>
      <c r="F236" s="5"/>
      <c r="G236" s="7">
        <f aca="true" t="shared" si="103" ref="G236:L236">G237</f>
        <v>0</v>
      </c>
      <c r="H236" s="7">
        <f t="shared" si="103"/>
        <v>0</v>
      </c>
      <c r="I236" s="7">
        <f t="shared" si="103"/>
        <v>0</v>
      </c>
      <c r="J236" s="7">
        <f t="shared" si="103"/>
        <v>0</v>
      </c>
      <c r="K236" s="7">
        <f t="shared" si="103"/>
        <v>0</v>
      </c>
      <c r="L236" s="7">
        <f t="shared" si="103"/>
        <v>0</v>
      </c>
      <c r="M236" s="13"/>
      <c r="N236" s="13"/>
      <c r="O236" s="13"/>
    </row>
    <row r="237" spans="2:15" ht="96" customHeight="1" hidden="1">
      <c r="B237" s="15" t="s">
        <v>116</v>
      </c>
      <c r="C237" s="5" t="s">
        <v>54</v>
      </c>
      <c r="D237" s="6" t="s">
        <v>61</v>
      </c>
      <c r="E237" s="6" t="s">
        <v>429</v>
      </c>
      <c r="F237" s="5" t="s">
        <v>215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13"/>
      <c r="N237" s="13"/>
      <c r="O237" s="13"/>
    </row>
    <row r="238" spans="2:15" ht="255" customHeight="1" hidden="1">
      <c r="B238" s="22" t="s">
        <v>247</v>
      </c>
      <c r="C238" s="5" t="s">
        <v>54</v>
      </c>
      <c r="D238" s="6" t="s">
        <v>61</v>
      </c>
      <c r="E238" s="6" t="s">
        <v>213</v>
      </c>
      <c r="F238" s="5"/>
      <c r="G238" s="7">
        <f aca="true" t="shared" si="104" ref="G238:L238">G239</f>
        <v>0</v>
      </c>
      <c r="H238" s="7">
        <f t="shared" si="104"/>
        <v>0</v>
      </c>
      <c r="I238" s="7">
        <f t="shared" si="104"/>
        <v>0</v>
      </c>
      <c r="J238" s="7">
        <f t="shared" si="104"/>
        <v>0</v>
      </c>
      <c r="K238" s="7">
        <f t="shared" si="104"/>
        <v>0</v>
      </c>
      <c r="L238" s="7">
        <f t="shared" si="104"/>
        <v>0</v>
      </c>
      <c r="M238" s="13"/>
      <c r="N238" s="13"/>
      <c r="O238" s="13"/>
    </row>
    <row r="239" spans="2:15" ht="255" customHeight="1" hidden="1">
      <c r="B239" s="22" t="s">
        <v>247</v>
      </c>
      <c r="C239" s="5" t="s">
        <v>54</v>
      </c>
      <c r="D239" s="6" t="s">
        <v>61</v>
      </c>
      <c r="E239" s="6" t="s">
        <v>213</v>
      </c>
      <c r="F239" s="5" t="s">
        <v>212</v>
      </c>
      <c r="G239" s="7"/>
      <c r="H239" s="7"/>
      <c r="I239" s="7"/>
      <c r="J239" s="7"/>
      <c r="K239" s="7"/>
      <c r="L239" s="7"/>
      <c r="M239" s="13"/>
      <c r="N239" s="13"/>
      <c r="O239" s="13"/>
    </row>
    <row r="240" spans="2:15" ht="255" customHeight="1" hidden="1">
      <c r="B240" s="22" t="s">
        <v>247</v>
      </c>
      <c r="C240" s="5" t="s">
        <v>54</v>
      </c>
      <c r="D240" s="6" t="s">
        <v>61</v>
      </c>
      <c r="E240" s="6" t="s">
        <v>214</v>
      </c>
      <c r="F240" s="5"/>
      <c r="G240" s="7">
        <f aca="true" t="shared" si="105" ref="G240:L240">G241</f>
        <v>0</v>
      </c>
      <c r="H240" s="7">
        <f t="shared" si="105"/>
        <v>0</v>
      </c>
      <c r="I240" s="7">
        <f t="shared" si="105"/>
        <v>0</v>
      </c>
      <c r="J240" s="7">
        <f t="shared" si="105"/>
        <v>0</v>
      </c>
      <c r="K240" s="7">
        <f t="shared" si="105"/>
        <v>0</v>
      </c>
      <c r="L240" s="7">
        <f t="shared" si="105"/>
        <v>0</v>
      </c>
      <c r="M240" s="13"/>
      <c r="N240" s="13"/>
      <c r="O240" s="13"/>
    </row>
    <row r="241" spans="2:15" ht="38.25" customHeight="1" hidden="1">
      <c r="B241" s="22" t="s">
        <v>119</v>
      </c>
      <c r="C241" s="5" t="s">
        <v>54</v>
      </c>
      <c r="D241" s="6" t="s">
        <v>61</v>
      </c>
      <c r="E241" s="6" t="s">
        <v>214</v>
      </c>
      <c r="F241" s="5" t="s">
        <v>212</v>
      </c>
      <c r="G241" s="7"/>
      <c r="H241" s="7"/>
      <c r="I241" s="7"/>
      <c r="J241" s="7"/>
      <c r="K241" s="7"/>
      <c r="L241" s="7"/>
      <c r="M241" s="13"/>
      <c r="N241" s="13"/>
      <c r="O241" s="13"/>
    </row>
    <row r="242" spans="2:15" ht="165.75" customHeight="1" hidden="1">
      <c r="B242" s="22" t="s">
        <v>262</v>
      </c>
      <c r="C242" s="5" t="s">
        <v>54</v>
      </c>
      <c r="D242" s="6" t="s">
        <v>61</v>
      </c>
      <c r="E242" s="6" t="s">
        <v>259</v>
      </c>
      <c r="F242" s="5"/>
      <c r="G242" s="7">
        <f aca="true" t="shared" si="106" ref="G242:L242">G243</f>
        <v>0</v>
      </c>
      <c r="H242" s="7">
        <f t="shared" si="106"/>
        <v>0</v>
      </c>
      <c r="I242" s="7">
        <f t="shared" si="106"/>
        <v>0</v>
      </c>
      <c r="J242" s="7">
        <f t="shared" si="106"/>
        <v>0</v>
      </c>
      <c r="K242" s="7">
        <f t="shared" si="106"/>
        <v>0</v>
      </c>
      <c r="L242" s="7">
        <f t="shared" si="106"/>
        <v>0</v>
      </c>
      <c r="M242" s="13"/>
      <c r="N242" s="13"/>
      <c r="O242" s="13"/>
    </row>
    <row r="243" spans="2:15" ht="255" customHeight="1" hidden="1">
      <c r="B243" s="22" t="s">
        <v>247</v>
      </c>
      <c r="C243" s="5" t="s">
        <v>54</v>
      </c>
      <c r="D243" s="6" t="s">
        <v>61</v>
      </c>
      <c r="E243" s="6" t="s">
        <v>259</v>
      </c>
      <c r="F243" s="5" t="s">
        <v>212</v>
      </c>
      <c r="G243" s="7"/>
      <c r="H243" s="7"/>
      <c r="I243" s="7"/>
      <c r="J243" s="7"/>
      <c r="K243" s="7"/>
      <c r="L243" s="7"/>
      <c r="M243" s="13"/>
      <c r="N243" s="13"/>
      <c r="O243" s="13"/>
    </row>
    <row r="244" spans="2:15" ht="140.25" customHeight="1" hidden="1">
      <c r="B244" s="22" t="s">
        <v>238</v>
      </c>
      <c r="C244" s="5" t="s">
        <v>54</v>
      </c>
      <c r="D244" s="6" t="s">
        <v>61</v>
      </c>
      <c r="E244" s="6" t="s">
        <v>235</v>
      </c>
      <c r="F244" s="5"/>
      <c r="G244" s="7">
        <f aca="true" t="shared" si="107" ref="G244:L244">G245</f>
        <v>0</v>
      </c>
      <c r="H244" s="7">
        <f t="shared" si="107"/>
        <v>0</v>
      </c>
      <c r="I244" s="7">
        <f t="shared" si="107"/>
        <v>0</v>
      </c>
      <c r="J244" s="7">
        <f t="shared" si="107"/>
        <v>0</v>
      </c>
      <c r="K244" s="7">
        <f t="shared" si="107"/>
        <v>0</v>
      </c>
      <c r="L244" s="7">
        <f t="shared" si="107"/>
        <v>0</v>
      </c>
      <c r="M244" s="13"/>
      <c r="N244" s="13"/>
      <c r="O244" s="13"/>
    </row>
    <row r="245" spans="2:15" ht="38.25" customHeight="1" hidden="1">
      <c r="B245" s="22" t="s">
        <v>119</v>
      </c>
      <c r="C245" s="5" t="s">
        <v>54</v>
      </c>
      <c r="D245" s="6" t="s">
        <v>61</v>
      </c>
      <c r="E245" s="6" t="s">
        <v>235</v>
      </c>
      <c r="F245" s="5" t="s">
        <v>212</v>
      </c>
      <c r="G245" s="7"/>
      <c r="H245" s="7"/>
      <c r="I245" s="7"/>
      <c r="J245" s="7"/>
      <c r="K245" s="7"/>
      <c r="L245" s="7"/>
      <c r="M245" s="13"/>
      <c r="N245" s="13"/>
      <c r="O245" s="13"/>
    </row>
    <row r="246" spans="2:15" ht="45" customHeight="1" hidden="1">
      <c r="B246" s="22" t="s">
        <v>146</v>
      </c>
      <c r="C246" s="5" t="s">
        <v>54</v>
      </c>
      <c r="D246" s="6" t="s">
        <v>61</v>
      </c>
      <c r="E246" s="6" t="s">
        <v>79</v>
      </c>
      <c r="F246" s="5"/>
      <c r="G246" s="7">
        <f aca="true" t="shared" si="108" ref="G246:L246">G247</f>
        <v>0</v>
      </c>
      <c r="H246" s="7">
        <f t="shared" si="108"/>
        <v>0</v>
      </c>
      <c r="I246" s="7">
        <f t="shared" si="108"/>
        <v>0</v>
      </c>
      <c r="J246" s="7">
        <f t="shared" si="108"/>
        <v>0</v>
      </c>
      <c r="K246" s="7">
        <f t="shared" si="108"/>
        <v>0</v>
      </c>
      <c r="L246" s="7">
        <f t="shared" si="108"/>
        <v>0</v>
      </c>
      <c r="M246" s="13"/>
      <c r="N246" s="13"/>
      <c r="O246" s="13"/>
    </row>
    <row r="247" spans="2:15" ht="114.75" customHeight="1" hidden="1">
      <c r="B247" s="22" t="s">
        <v>116</v>
      </c>
      <c r="C247" s="5" t="s">
        <v>54</v>
      </c>
      <c r="D247" s="6" t="s">
        <v>61</v>
      </c>
      <c r="E247" s="6" t="s">
        <v>79</v>
      </c>
      <c r="F247" s="5">
        <v>200</v>
      </c>
      <c r="G247" s="7"/>
      <c r="H247" s="7"/>
      <c r="I247" s="7"/>
      <c r="J247" s="7"/>
      <c r="K247" s="7"/>
      <c r="L247" s="7"/>
      <c r="M247" s="13"/>
      <c r="N247" s="13"/>
      <c r="O247" s="13"/>
    </row>
    <row r="248" spans="2:15" ht="102" customHeight="1" hidden="1">
      <c r="B248" s="22" t="s">
        <v>181</v>
      </c>
      <c r="C248" s="5" t="s">
        <v>54</v>
      </c>
      <c r="D248" s="6" t="s">
        <v>61</v>
      </c>
      <c r="E248" s="6" t="s">
        <v>129</v>
      </c>
      <c r="F248" s="5"/>
      <c r="G248" s="7">
        <f aca="true" t="shared" si="109" ref="G248:L248">G249+G251</f>
        <v>0</v>
      </c>
      <c r="H248" s="7">
        <f t="shared" si="109"/>
        <v>0</v>
      </c>
      <c r="I248" s="7">
        <f t="shared" si="109"/>
        <v>0</v>
      </c>
      <c r="J248" s="7">
        <f t="shared" si="109"/>
        <v>0</v>
      </c>
      <c r="K248" s="7">
        <f t="shared" si="109"/>
        <v>0</v>
      </c>
      <c r="L248" s="7">
        <f t="shared" si="109"/>
        <v>0</v>
      </c>
      <c r="M248" s="13"/>
      <c r="N248" s="13"/>
      <c r="O248" s="13"/>
    </row>
    <row r="249" spans="2:15" ht="89.25" customHeight="1" hidden="1">
      <c r="B249" s="22" t="s">
        <v>182</v>
      </c>
      <c r="C249" s="5" t="s">
        <v>54</v>
      </c>
      <c r="D249" s="6" t="s">
        <v>61</v>
      </c>
      <c r="E249" s="6" t="s">
        <v>128</v>
      </c>
      <c r="F249" s="5"/>
      <c r="G249" s="7">
        <f aca="true" t="shared" si="110" ref="G249:L249">G250</f>
        <v>0</v>
      </c>
      <c r="H249" s="7">
        <f t="shared" si="110"/>
        <v>0</v>
      </c>
      <c r="I249" s="7">
        <f t="shared" si="110"/>
        <v>0</v>
      </c>
      <c r="J249" s="7">
        <f t="shared" si="110"/>
        <v>0</v>
      </c>
      <c r="K249" s="7">
        <f t="shared" si="110"/>
        <v>0</v>
      </c>
      <c r="L249" s="7">
        <f t="shared" si="110"/>
        <v>0</v>
      </c>
      <c r="M249" s="13"/>
      <c r="N249" s="13"/>
      <c r="O249" s="13"/>
    </row>
    <row r="250" spans="2:15" ht="114.75" customHeight="1" hidden="1">
      <c r="B250" s="22" t="s">
        <v>116</v>
      </c>
      <c r="C250" s="5" t="s">
        <v>54</v>
      </c>
      <c r="D250" s="6" t="s">
        <v>61</v>
      </c>
      <c r="E250" s="6" t="s">
        <v>128</v>
      </c>
      <c r="F250" s="5">
        <v>200</v>
      </c>
      <c r="G250" s="7"/>
      <c r="H250" s="7"/>
      <c r="I250" s="7"/>
      <c r="J250" s="7"/>
      <c r="K250" s="7"/>
      <c r="L250" s="7"/>
      <c r="M250" s="13"/>
      <c r="N250" s="13"/>
      <c r="O250" s="13"/>
    </row>
    <row r="251" spans="2:15" ht="242.25" customHeight="1" hidden="1">
      <c r="B251" s="22" t="s">
        <v>183</v>
      </c>
      <c r="C251" s="5" t="s">
        <v>54</v>
      </c>
      <c r="D251" s="6" t="s">
        <v>61</v>
      </c>
      <c r="E251" s="6" t="s">
        <v>80</v>
      </c>
      <c r="F251" s="5"/>
      <c r="G251" s="7">
        <f aca="true" t="shared" si="111" ref="G251:L251">G252</f>
        <v>0</v>
      </c>
      <c r="H251" s="7">
        <f t="shared" si="111"/>
        <v>0</v>
      </c>
      <c r="I251" s="7">
        <f t="shared" si="111"/>
        <v>0</v>
      </c>
      <c r="J251" s="7">
        <f t="shared" si="111"/>
        <v>0</v>
      </c>
      <c r="K251" s="7">
        <f t="shared" si="111"/>
        <v>0</v>
      </c>
      <c r="L251" s="7">
        <f t="shared" si="111"/>
        <v>0</v>
      </c>
      <c r="M251" s="13"/>
      <c r="N251" s="13"/>
      <c r="O251" s="13"/>
    </row>
    <row r="252" spans="2:15" ht="114.75" customHeight="1" hidden="1">
      <c r="B252" s="22" t="s">
        <v>116</v>
      </c>
      <c r="C252" s="5" t="s">
        <v>54</v>
      </c>
      <c r="D252" s="6" t="s">
        <v>61</v>
      </c>
      <c r="E252" s="6" t="s">
        <v>80</v>
      </c>
      <c r="F252" s="5">
        <v>200</v>
      </c>
      <c r="G252" s="7"/>
      <c r="H252" s="7"/>
      <c r="I252" s="7"/>
      <c r="J252" s="7"/>
      <c r="K252" s="7"/>
      <c r="L252" s="7"/>
      <c r="M252" s="13"/>
      <c r="N252" s="13"/>
      <c r="O252" s="13"/>
    </row>
    <row r="253" spans="2:15" ht="102" customHeight="1" hidden="1">
      <c r="B253" s="22" t="s">
        <v>186</v>
      </c>
      <c r="C253" s="5" t="s">
        <v>54</v>
      </c>
      <c r="D253" s="6" t="s">
        <v>61</v>
      </c>
      <c r="E253" s="6" t="s">
        <v>105</v>
      </c>
      <c r="F253" s="5"/>
      <c r="G253" s="7">
        <f aca="true" t="shared" si="112" ref="G253:L253">G254+G259</f>
        <v>0</v>
      </c>
      <c r="H253" s="7">
        <f t="shared" si="112"/>
        <v>0</v>
      </c>
      <c r="I253" s="7">
        <f t="shared" si="112"/>
        <v>0</v>
      </c>
      <c r="J253" s="7">
        <f t="shared" si="112"/>
        <v>0</v>
      </c>
      <c r="K253" s="7">
        <f t="shared" si="112"/>
        <v>0</v>
      </c>
      <c r="L253" s="7">
        <f t="shared" si="112"/>
        <v>0</v>
      </c>
      <c r="M253" s="13"/>
      <c r="N253" s="13"/>
      <c r="O253" s="13"/>
    </row>
    <row r="254" spans="2:15" ht="140.25" customHeight="1" hidden="1">
      <c r="B254" s="22" t="s">
        <v>211</v>
      </c>
      <c r="C254" s="5" t="s">
        <v>54</v>
      </c>
      <c r="D254" s="6" t="s">
        <v>61</v>
      </c>
      <c r="E254" s="6" t="s">
        <v>209</v>
      </c>
      <c r="F254" s="5"/>
      <c r="G254" s="7">
        <f aca="true" t="shared" si="113" ref="G254:L254">G255+G257</f>
        <v>0</v>
      </c>
      <c r="H254" s="7">
        <f t="shared" si="113"/>
        <v>0</v>
      </c>
      <c r="I254" s="7">
        <f t="shared" si="113"/>
        <v>0</v>
      </c>
      <c r="J254" s="7">
        <f t="shared" si="113"/>
        <v>0</v>
      </c>
      <c r="K254" s="7">
        <f t="shared" si="113"/>
        <v>0</v>
      </c>
      <c r="L254" s="7">
        <f t="shared" si="113"/>
        <v>0</v>
      </c>
      <c r="M254" s="13"/>
      <c r="N254" s="13"/>
      <c r="O254" s="13"/>
    </row>
    <row r="255" spans="2:15" ht="114.75" customHeight="1" hidden="1">
      <c r="B255" s="22" t="s">
        <v>210</v>
      </c>
      <c r="C255" s="5" t="s">
        <v>54</v>
      </c>
      <c r="D255" s="6" t="s">
        <v>61</v>
      </c>
      <c r="E255" s="6" t="s">
        <v>208</v>
      </c>
      <c r="F255" s="5"/>
      <c r="G255" s="7">
        <f aca="true" t="shared" si="114" ref="G255:L255">G256</f>
        <v>0</v>
      </c>
      <c r="H255" s="7">
        <f t="shared" si="114"/>
        <v>0</v>
      </c>
      <c r="I255" s="7">
        <f t="shared" si="114"/>
        <v>0</v>
      </c>
      <c r="J255" s="7">
        <f t="shared" si="114"/>
        <v>0</v>
      </c>
      <c r="K255" s="7">
        <f t="shared" si="114"/>
        <v>0</v>
      </c>
      <c r="L255" s="7">
        <f t="shared" si="114"/>
        <v>0</v>
      </c>
      <c r="M255" s="13"/>
      <c r="N255" s="13"/>
      <c r="O255" s="13"/>
    </row>
    <row r="256" spans="2:15" ht="114.75" customHeight="1" hidden="1">
      <c r="B256" s="22" t="s">
        <v>116</v>
      </c>
      <c r="C256" s="5" t="s">
        <v>54</v>
      </c>
      <c r="D256" s="6" t="s">
        <v>61</v>
      </c>
      <c r="E256" s="6" t="s">
        <v>208</v>
      </c>
      <c r="F256" s="5">
        <v>200</v>
      </c>
      <c r="G256" s="7"/>
      <c r="H256" s="7"/>
      <c r="I256" s="7"/>
      <c r="J256" s="7"/>
      <c r="K256" s="7"/>
      <c r="L256" s="7"/>
      <c r="M256" s="13"/>
      <c r="N256" s="13"/>
      <c r="O256" s="13"/>
    </row>
    <row r="257" spans="2:15" ht="153" customHeight="1" hidden="1">
      <c r="B257" s="22" t="s">
        <v>230</v>
      </c>
      <c r="C257" s="5" t="s">
        <v>54</v>
      </c>
      <c r="D257" s="6" t="s">
        <v>61</v>
      </c>
      <c r="E257" s="6" t="s">
        <v>229</v>
      </c>
      <c r="F257" s="5"/>
      <c r="G257" s="7">
        <f aca="true" t="shared" si="115" ref="G257:L257">G258</f>
        <v>0</v>
      </c>
      <c r="H257" s="7">
        <f t="shared" si="115"/>
        <v>0</v>
      </c>
      <c r="I257" s="7">
        <f t="shared" si="115"/>
        <v>0</v>
      </c>
      <c r="J257" s="7">
        <f t="shared" si="115"/>
        <v>0</v>
      </c>
      <c r="K257" s="7">
        <f t="shared" si="115"/>
        <v>0</v>
      </c>
      <c r="L257" s="7">
        <f t="shared" si="115"/>
        <v>0</v>
      </c>
      <c r="M257" s="13"/>
      <c r="N257" s="13"/>
      <c r="O257" s="13"/>
    </row>
    <row r="258" spans="2:15" ht="114.75" customHeight="1" hidden="1">
      <c r="B258" s="22" t="s">
        <v>116</v>
      </c>
      <c r="C258" s="5" t="s">
        <v>54</v>
      </c>
      <c r="D258" s="6" t="s">
        <v>61</v>
      </c>
      <c r="E258" s="6" t="s">
        <v>229</v>
      </c>
      <c r="F258" s="5" t="s">
        <v>215</v>
      </c>
      <c r="G258" s="7"/>
      <c r="H258" s="7"/>
      <c r="I258" s="7"/>
      <c r="J258" s="7"/>
      <c r="K258" s="7"/>
      <c r="L258" s="7"/>
      <c r="M258" s="13"/>
      <c r="N258" s="13"/>
      <c r="O258" s="13"/>
    </row>
    <row r="259" spans="2:15" ht="178.5" customHeight="1" hidden="1">
      <c r="B259" s="22" t="s">
        <v>239</v>
      </c>
      <c r="C259" s="5" t="s">
        <v>54</v>
      </c>
      <c r="D259" s="6" t="s">
        <v>61</v>
      </c>
      <c r="E259" s="6" t="s">
        <v>237</v>
      </c>
      <c r="F259" s="5"/>
      <c r="G259" s="7">
        <f aca="true" t="shared" si="116" ref="G259:L260">G260</f>
        <v>0</v>
      </c>
      <c r="H259" s="7">
        <f t="shared" si="116"/>
        <v>0</v>
      </c>
      <c r="I259" s="7">
        <f t="shared" si="116"/>
        <v>0</v>
      </c>
      <c r="J259" s="7">
        <f t="shared" si="116"/>
        <v>0</v>
      </c>
      <c r="K259" s="7">
        <f t="shared" si="116"/>
        <v>0</v>
      </c>
      <c r="L259" s="7">
        <f t="shared" si="116"/>
        <v>0</v>
      </c>
      <c r="M259" s="13"/>
      <c r="N259" s="13"/>
      <c r="O259" s="13"/>
    </row>
    <row r="260" spans="2:15" ht="409.5" customHeight="1" hidden="1">
      <c r="B260" s="23" t="s">
        <v>240</v>
      </c>
      <c r="C260" s="5" t="s">
        <v>54</v>
      </c>
      <c r="D260" s="6" t="s">
        <v>61</v>
      </c>
      <c r="E260" s="6" t="s">
        <v>236</v>
      </c>
      <c r="F260" s="5"/>
      <c r="G260" s="7">
        <f t="shared" si="116"/>
        <v>0</v>
      </c>
      <c r="H260" s="7">
        <f t="shared" si="116"/>
        <v>0</v>
      </c>
      <c r="I260" s="7">
        <f t="shared" si="116"/>
        <v>0</v>
      </c>
      <c r="J260" s="7">
        <f t="shared" si="116"/>
        <v>0</v>
      </c>
      <c r="K260" s="7">
        <f t="shared" si="116"/>
        <v>0</v>
      </c>
      <c r="L260" s="7">
        <f t="shared" si="116"/>
        <v>0</v>
      </c>
      <c r="M260" s="13"/>
      <c r="N260" s="13"/>
      <c r="O260" s="13"/>
    </row>
    <row r="261" spans="2:15" ht="114.75" customHeight="1" hidden="1">
      <c r="B261" s="22" t="s">
        <v>116</v>
      </c>
      <c r="C261" s="5" t="s">
        <v>54</v>
      </c>
      <c r="D261" s="6" t="s">
        <v>61</v>
      </c>
      <c r="E261" s="6" t="s">
        <v>236</v>
      </c>
      <c r="F261" s="5" t="s">
        <v>215</v>
      </c>
      <c r="G261" s="7"/>
      <c r="H261" s="7"/>
      <c r="I261" s="7"/>
      <c r="J261" s="7"/>
      <c r="K261" s="7"/>
      <c r="L261" s="7"/>
      <c r="M261" s="13"/>
      <c r="N261" s="13"/>
      <c r="O261" s="13"/>
    </row>
    <row r="262" spans="2:15" ht="76.5" customHeight="1" hidden="1">
      <c r="B262" s="22" t="s">
        <v>189</v>
      </c>
      <c r="C262" s="5" t="s">
        <v>54</v>
      </c>
      <c r="D262" s="6" t="s">
        <v>61</v>
      </c>
      <c r="E262" s="6" t="s">
        <v>101</v>
      </c>
      <c r="F262" s="5"/>
      <c r="G262" s="7">
        <f aca="true" t="shared" si="117" ref="G262:L263">G263</f>
        <v>0</v>
      </c>
      <c r="H262" s="7">
        <f t="shared" si="117"/>
        <v>0</v>
      </c>
      <c r="I262" s="7">
        <f t="shared" si="117"/>
        <v>0</v>
      </c>
      <c r="J262" s="7">
        <f t="shared" si="117"/>
        <v>0</v>
      </c>
      <c r="K262" s="7">
        <f t="shared" si="117"/>
        <v>0</v>
      </c>
      <c r="L262" s="7">
        <f t="shared" si="117"/>
        <v>0</v>
      </c>
      <c r="M262" s="13"/>
      <c r="N262" s="13"/>
      <c r="O262" s="13"/>
    </row>
    <row r="263" spans="2:15" ht="76.5" customHeight="1" hidden="1">
      <c r="B263" s="22" t="s">
        <v>252</v>
      </c>
      <c r="C263" s="5" t="s">
        <v>54</v>
      </c>
      <c r="D263" s="6" t="s">
        <v>61</v>
      </c>
      <c r="E263" s="6" t="s">
        <v>251</v>
      </c>
      <c r="F263" s="5"/>
      <c r="G263" s="7">
        <f t="shared" si="117"/>
        <v>0</v>
      </c>
      <c r="H263" s="7">
        <f t="shared" si="117"/>
        <v>0</v>
      </c>
      <c r="I263" s="7">
        <f t="shared" si="117"/>
        <v>0</v>
      </c>
      <c r="J263" s="7">
        <f t="shared" si="117"/>
        <v>0</v>
      </c>
      <c r="K263" s="7">
        <f t="shared" si="117"/>
        <v>0</v>
      </c>
      <c r="L263" s="7">
        <f t="shared" si="117"/>
        <v>0</v>
      </c>
      <c r="M263" s="13"/>
      <c r="N263" s="13"/>
      <c r="O263" s="13"/>
    </row>
    <row r="264" spans="2:15" ht="114.75" customHeight="1" hidden="1">
      <c r="B264" s="22" t="s">
        <v>116</v>
      </c>
      <c r="C264" s="5" t="s">
        <v>54</v>
      </c>
      <c r="D264" s="6" t="s">
        <v>61</v>
      </c>
      <c r="E264" s="6" t="s">
        <v>251</v>
      </c>
      <c r="F264" s="5" t="s">
        <v>215</v>
      </c>
      <c r="G264" s="7"/>
      <c r="H264" s="7"/>
      <c r="I264" s="7"/>
      <c r="J264" s="7"/>
      <c r="K264" s="7"/>
      <c r="L264" s="7"/>
      <c r="M264" s="13"/>
      <c r="N264" s="13"/>
      <c r="O264" s="13"/>
    </row>
    <row r="265" spans="2:15" ht="24">
      <c r="B265" s="15" t="s">
        <v>348</v>
      </c>
      <c r="C265" s="5" t="s">
        <v>54</v>
      </c>
      <c r="D265" s="6" t="s">
        <v>61</v>
      </c>
      <c r="E265" s="6" t="s">
        <v>292</v>
      </c>
      <c r="F265" s="5"/>
      <c r="G265" s="7">
        <f aca="true" t="shared" si="118" ref="G265:L265">G266</f>
        <v>900</v>
      </c>
      <c r="H265" s="7">
        <f t="shared" si="118"/>
        <v>0</v>
      </c>
      <c r="I265" s="7">
        <f t="shared" si="118"/>
        <v>900</v>
      </c>
      <c r="J265" s="7">
        <f t="shared" si="118"/>
        <v>900</v>
      </c>
      <c r="K265" s="7">
        <f t="shared" si="118"/>
        <v>0</v>
      </c>
      <c r="L265" s="7">
        <f t="shared" si="118"/>
        <v>0</v>
      </c>
      <c r="M265" s="13"/>
      <c r="N265" s="13"/>
      <c r="O265" s="13"/>
    </row>
    <row r="266" spans="2:15" ht="24">
      <c r="B266" s="15" t="s">
        <v>487</v>
      </c>
      <c r="C266" s="5" t="s">
        <v>54</v>
      </c>
      <c r="D266" s="6" t="s">
        <v>61</v>
      </c>
      <c r="E266" s="6" t="s">
        <v>431</v>
      </c>
      <c r="F266" s="5"/>
      <c r="G266" s="7">
        <f aca="true" t="shared" si="119" ref="G266:L266">G267+G269</f>
        <v>900</v>
      </c>
      <c r="H266" s="7">
        <f t="shared" si="119"/>
        <v>0</v>
      </c>
      <c r="I266" s="7">
        <f t="shared" si="119"/>
        <v>900</v>
      </c>
      <c r="J266" s="7">
        <f t="shared" si="119"/>
        <v>900</v>
      </c>
      <c r="K266" s="7">
        <f t="shared" si="119"/>
        <v>0</v>
      </c>
      <c r="L266" s="7">
        <f t="shared" si="119"/>
        <v>0</v>
      </c>
      <c r="M266" s="13"/>
      <c r="N266" s="13"/>
      <c r="O266" s="13"/>
    </row>
    <row r="267" spans="2:15" ht="108" customHeight="1" hidden="1">
      <c r="B267" s="15" t="s">
        <v>488</v>
      </c>
      <c r="C267" s="5" t="s">
        <v>54</v>
      </c>
      <c r="D267" s="6" t="s">
        <v>61</v>
      </c>
      <c r="E267" s="6" t="s">
        <v>430</v>
      </c>
      <c r="F267" s="5"/>
      <c r="G267" s="7">
        <f aca="true" t="shared" si="120" ref="G267:L267">G268</f>
        <v>0</v>
      </c>
      <c r="H267" s="7">
        <f t="shared" si="120"/>
        <v>0</v>
      </c>
      <c r="I267" s="7">
        <f t="shared" si="120"/>
        <v>0</v>
      </c>
      <c r="J267" s="7">
        <f t="shared" si="120"/>
        <v>0</v>
      </c>
      <c r="K267" s="7">
        <f t="shared" si="120"/>
        <v>0</v>
      </c>
      <c r="L267" s="7">
        <f t="shared" si="120"/>
        <v>0</v>
      </c>
      <c r="M267" s="13"/>
      <c r="N267" s="13"/>
      <c r="O267" s="13"/>
    </row>
    <row r="268" spans="2:15" ht="96" customHeight="1" hidden="1">
      <c r="B268" s="15" t="s">
        <v>116</v>
      </c>
      <c r="C268" s="5" t="s">
        <v>54</v>
      </c>
      <c r="D268" s="6" t="s">
        <v>61</v>
      </c>
      <c r="E268" s="6" t="s">
        <v>430</v>
      </c>
      <c r="F268" s="5" t="s">
        <v>215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13"/>
      <c r="N268" s="13"/>
      <c r="O268" s="13"/>
    </row>
    <row r="269" spans="2:15" ht="24">
      <c r="B269" s="15" t="s">
        <v>527</v>
      </c>
      <c r="C269" s="5" t="s">
        <v>54</v>
      </c>
      <c r="D269" s="6" t="s">
        <v>61</v>
      </c>
      <c r="E269" s="6" t="s">
        <v>523</v>
      </c>
      <c r="F269" s="5"/>
      <c r="G269" s="7">
        <f aca="true" t="shared" si="121" ref="G269:L269">G270+G272</f>
        <v>900</v>
      </c>
      <c r="H269" s="7">
        <f t="shared" si="121"/>
        <v>0</v>
      </c>
      <c r="I269" s="7">
        <f t="shared" si="121"/>
        <v>900</v>
      </c>
      <c r="J269" s="7">
        <f t="shared" si="121"/>
        <v>900</v>
      </c>
      <c r="K269" s="7">
        <f t="shared" si="121"/>
        <v>0</v>
      </c>
      <c r="L269" s="7">
        <f t="shared" si="121"/>
        <v>0</v>
      </c>
      <c r="M269" s="13"/>
      <c r="N269" s="13"/>
      <c r="O269" s="13"/>
    </row>
    <row r="270" spans="2:15" ht="72" customHeight="1" hidden="1">
      <c r="B270" s="15" t="s">
        <v>528</v>
      </c>
      <c r="C270" s="5" t="s">
        <v>54</v>
      </c>
      <c r="D270" s="6" t="s">
        <v>61</v>
      </c>
      <c r="E270" s="6" t="s">
        <v>524</v>
      </c>
      <c r="F270" s="5"/>
      <c r="G270" s="7">
        <f aca="true" t="shared" si="122" ref="G270:L270">G271</f>
        <v>0</v>
      </c>
      <c r="H270" s="7">
        <f t="shared" si="122"/>
        <v>0</v>
      </c>
      <c r="I270" s="7">
        <f t="shared" si="122"/>
        <v>0</v>
      </c>
      <c r="J270" s="7">
        <f t="shared" si="122"/>
        <v>0</v>
      </c>
      <c r="K270" s="7">
        <f t="shared" si="122"/>
        <v>0</v>
      </c>
      <c r="L270" s="7">
        <f t="shared" si="122"/>
        <v>0</v>
      </c>
      <c r="M270" s="13"/>
      <c r="N270" s="13"/>
      <c r="O270" s="13"/>
    </row>
    <row r="271" spans="2:15" ht="96" customHeight="1" hidden="1">
      <c r="B271" s="15" t="s">
        <v>116</v>
      </c>
      <c r="C271" s="5" t="s">
        <v>54</v>
      </c>
      <c r="D271" s="6" t="s">
        <v>61</v>
      </c>
      <c r="E271" s="6" t="s">
        <v>524</v>
      </c>
      <c r="F271" s="5" t="s">
        <v>215</v>
      </c>
      <c r="G271" s="7"/>
      <c r="H271" s="7">
        <v>0</v>
      </c>
      <c r="I271" s="7">
        <v>0</v>
      </c>
      <c r="J271" s="7"/>
      <c r="K271" s="7"/>
      <c r="L271" s="7"/>
      <c r="M271" s="13"/>
      <c r="N271" s="13"/>
      <c r="O271" s="13"/>
    </row>
    <row r="272" spans="2:15" ht="12.75">
      <c r="B272" s="15" t="s">
        <v>529</v>
      </c>
      <c r="C272" s="5" t="s">
        <v>54</v>
      </c>
      <c r="D272" s="6" t="s">
        <v>61</v>
      </c>
      <c r="E272" s="6" t="s">
        <v>525</v>
      </c>
      <c r="F272" s="5"/>
      <c r="G272" s="7">
        <f aca="true" t="shared" si="123" ref="G272:L273">G273</f>
        <v>900</v>
      </c>
      <c r="H272" s="7">
        <f t="shared" si="123"/>
        <v>0</v>
      </c>
      <c r="I272" s="7">
        <f t="shared" si="123"/>
        <v>900</v>
      </c>
      <c r="J272" s="7">
        <f t="shared" si="123"/>
        <v>900</v>
      </c>
      <c r="K272" s="7">
        <f t="shared" si="123"/>
        <v>0</v>
      </c>
      <c r="L272" s="7">
        <f t="shared" si="123"/>
        <v>0</v>
      </c>
      <c r="M272" s="13"/>
      <c r="N272" s="13"/>
      <c r="O272" s="13"/>
    </row>
    <row r="273" spans="2:15" ht="96">
      <c r="B273" s="16" t="s">
        <v>240</v>
      </c>
      <c r="C273" s="5" t="s">
        <v>54</v>
      </c>
      <c r="D273" s="6" t="s">
        <v>61</v>
      </c>
      <c r="E273" s="6" t="s">
        <v>526</v>
      </c>
      <c r="F273" s="5"/>
      <c r="G273" s="7">
        <f t="shared" si="123"/>
        <v>900</v>
      </c>
      <c r="H273" s="7">
        <f t="shared" si="123"/>
        <v>0</v>
      </c>
      <c r="I273" s="7">
        <f t="shared" si="123"/>
        <v>900</v>
      </c>
      <c r="J273" s="7">
        <f t="shared" si="123"/>
        <v>900</v>
      </c>
      <c r="K273" s="7">
        <f t="shared" si="123"/>
        <v>0</v>
      </c>
      <c r="L273" s="7">
        <f t="shared" si="123"/>
        <v>0</v>
      </c>
      <c r="M273" s="13"/>
      <c r="N273" s="13"/>
      <c r="O273" s="13"/>
    </row>
    <row r="274" spans="2:15" ht="24">
      <c r="B274" s="15" t="s">
        <v>116</v>
      </c>
      <c r="C274" s="5" t="s">
        <v>54</v>
      </c>
      <c r="D274" s="6" t="s">
        <v>61</v>
      </c>
      <c r="E274" s="6" t="s">
        <v>526</v>
      </c>
      <c r="F274" s="5" t="s">
        <v>215</v>
      </c>
      <c r="G274" s="7">
        <v>900</v>
      </c>
      <c r="H274" s="7">
        <f>I274-G274</f>
        <v>0</v>
      </c>
      <c r="I274" s="7">
        <v>900</v>
      </c>
      <c r="J274" s="7">
        <v>900</v>
      </c>
      <c r="K274" s="7">
        <v>0</v>
      </c>
      <c r="L274" s="7">
        <v>0</v>
      </c>
      <c r="M274" s="13"/>
      <c r="N274" s="13"/>
      <c r="O274" s="13"/>
    </row>
    <row r="275" spans="2:15" ht="12.75">
      <c r="B275" s="15" t="s">
        <v>134</v>
      </c>
      <c r="C275" s="5" t="s">
        <v>54</v>
      </c>
      <c r="D275" s="6" t="s">
        <v>61</v>
      </c>
      <c r="E275" s="6" t="s">
        <v>124</v>
      </c>
      <c r="F275" s="5"/>
      <c r="G275" s="7">
        <f aca="true" t="shared" si="124" ref="G275:L275">G276</f>
        <v>57800</v>
      </c>
      <c r="H275" s="7">
        <f t="shared" si="124"/>
        <v>7200</v>
      </c>
      <c r="I275" s="7">
        <f t="shared" si="124"/>
        <v>65000</v>
      </c>
      <c r="J275" s="7">
        <f t="shared" si="124"/>
        <v>65000</v>
      </c>
      <c r="K275" s="7">
        <f t="shared" si="124"/>
        <v>0</v>
      </c>
      <c r="L275" s="7">
        <f t="shared" si="124"/>
        <v>0</v>
      </c>
      <c r="M275" s="13"/>
      <c r="N275" s="13"/>
      <c r="O275" s="13"/>
    </row>
    <row r="276" spans="2:15" ht="24">
      <c r="B276" s="15" t="s">
        <v>192</v>
      </c>
      <c r="C276" s="5" t="s">
        <v>54</v>
      </c>
      <c r="D276" s="6" t="s">
        <v>61</v>
      </c>
      <c r="E276" s="6" t="s">
        <v>71</v>
      </c>
      <c r="F276" s="5"/>
      <c r="G276" s="7">
        <f aca="true" t="shared" si="125" ref="G276:L276">G277+G278</f>
        <v>57800</v>
      </c>
      <c r="H276" s="7">
        <f t="shared" si="125"/>
        <v>7200</v>
      </c>
      <c r="I276" s="7">
        <f t="shared" si="125"/>
        <v>65000</v>
      </c>
      <c r="J276" s="7">
        <f t="shared" si="125"/>
        <v>65000</v>
      </c>
      <c r="K276" s="7">
        <f t="shared" si="125"/>
        <v>0</v>
      </c>
      <c r="L276" s="7">
        <f t="shared" si="125"/>
        <v>0</v>
      </c>
      <c r="M276" s="13"/>
      <c r="N276" s="13"/>
      <c r="O276" s="13"/>
    </row>
    <row r="277" spans="2:15" ht="48">
      <c r="B277" s="15" t="s">
        <v>115</v>
      </c>
      <c r="C277" s="5" t="s">
        <v>54</v>
      </c>
      <c r="D277" s="6" t="s">
        <v>61</v>
      </c>
      <c r="E277" s="6" t="s">
        <v>71</v>
      </c>
      <c r="F277" s="5" t="s">
        <v>97</v>
      </c>
      <c r="G277" s="7">
        <v>54420</v>
      </c>
      <c r="H277" s="7">
        <f>I277-G277</f>
        <v>4900</v>
      </c>
      <c r="I277" s="7">
        <v>59320</v>
      </c>
      <c r="J277" s="7">
        <v>59320</v>
      </c>
      <c r="K277" s="7">
        <v>0</v>
      </c>
      <c r="L277" s="7">
        <v>0</v>
      </c>
      <c r="M277" s="13"/>
      <c r="N277" s="13"/>
      <c r="O277" s="13"/>
    </row>
    <row r="278" spans="2:15" ht="24">
      <c r="B278" s="15" t="s">
        <v>116</v>
      </c>
      <c r="C278" s="5" t="s">
        <v>54</v>
      </c>
      <c r="D278" s="6" t="s">
        <v>61</v>
      </c>
      <c r="E278" s="6" t="s">
        <v>71</v>
      </c>
      <c r="F278" s="5" t="s">
        <v>215</v>
      </c>
      <c r="G278" s="7">
        <v>3380</v>
      </c>
      <c r="H278" s="7">
        <f>I278-G278</f>
        <v>2300</v>
      </c>
      <c r="I278" s="7">
        <v>5680</v>
      </c>
      <c r="J278" s="7">
        <v>5680</v>
      </c>
      <c r="K278" s="7">
        <v>0</v>
      </c>
      <c r="L278" s="7">
        <v>0</v>
      </c>
      <c r="M278" s="13"/>
      <c r="N278" s="13"/>
      <c r="O278" s="13"/>
    </row>
    <row r="279" spans="2:15" ht="12.75">
      <c r="B279" s="22" t="s">
        <v>202</v>
      </c>
      <c r="C279" s="5" t="s">
        <v>60</v>
      </c>
      <c r="D279" s="6"/>
      <c r="E279" s="6"/>
      <c r="F279" s="5"/>
      <c r="G279" s="7">
        <f aca="true" t="shared" si="126" ref="G279:L279">G280</f>
        <v>3746673.47</v>
      </c>
      <c r="H279" s="7">
        <f t="shared" si="126"/>
        <v>-2063124.4700000002</v>
      </c>
      <c r="I279" s="7">
        <f t="shared" si="126"/>
        <v>1683549</v>
      </c>
      <c r="J279" s="7">
        <f t="shared" si="126"/>
        <v>42800</v>
      </c>
      <c r="K279" s="7">
        <f t="shared" si="126"/>
        <v>0</v>
      </c>
      <c r="L279" s="7">
        <f t="shared" si="126"/>
        <v>0</v>
      </c>
      <c r="M279" s="13"/>
      <c r="N279" s="13"/>
      <c r="O279" s="13"/>
    </row>
    <row r="280" spans="2:15" ht="12.75">
      <c r="B280" s="22" t="s">
        <v>34</v>
      </c>
      <c r="C280" s="5" t="s">
        <v>60</v>
      </c>
      <c r="D280" s="6" t="s">
        <v>52</v>
      </c>
      <c r="E280" s="6"/>
      <c r="F280" s="5"/>
      <c r="G280" s="7">
        <f aca="true" t="shared" si="127" ref="G280:L280">G296+G299+G282+G292</f>
        <v>3746673.47</v>
      </c>
      <c r="H280" s="7">
        <f t="shared" si="127"/>
        <v>-2063124.4700000002</v>
      </c>
      <c r="I280" s="7">
        <f t="shared" si="127"/>
        <v>1683549</v>
      </c>
      <c r="J280" s="7">
        <f t="shared" si="127"/>
        <v>42800</v>
      </c>
      <c r="K280" s="7">
        <f t="shared" si="127"/>
        <v>0</v>
      </c>
      <c r="L280" s="7">
        <f t="shared" si="127"/>
        <v>0</v>
      </c>
      <c r="M280" s="13"/>
      <c r="N280" s="13"/>
      <c r="O280" s="13"/>
    </row>
    <row r="281" spans="2:15" ht="46.5" customHeight="1">
      <c r="B281" s="22" t="s">
        <v>363</v>
      </c>
      <c r="C281" s="5" t="s">
        <v>60</v>
      </c>
      <c r="D281" s="6" t="s">
        <v>52</v>
      </c>
      <c r="E281" s="6" t="s">
        <v>291</v>
      </c>
      <c r="F281" s="5"/>
      <c r="G281" s="7">
        <f aca="true" t="shared" si="128" ref="G281:L281">G282+G292</f>
        <v>3746673.47</v>
      </c>
      <c r="H281" s="7">
        <f t="shared" si="128"/>
        <v>-2063124.4700000002</v>
      </c>
      <c r="I281" s="7">
        <f t="shared" si="128"/>
        <v>1683549</v>
      </c>
      <c r="J281" s="7">
        <f t="shared" si="128"/>
        <v>42800</v>
      </c>
      <c r="K281" s="7">
        <f t="shared" si="128"/>
        <v>0</v>
      </c>
      <c r="L281" s="7">
        <f t="shared" si="128"/>
        <v>0</v>
      </c>
      <c r="M281" s="13"/>
      <c r="N281" s="13"/>
      <c r="O281" s="13"/>
    </row>
    <row r="282" spans="2:15" ht="12.75">
      <c r="B282" s="22" t="s">
        <v>364</v>
      </c>
      <c r="C282" s="5" t="s">
        <v>60</v>
      </c>
      <c r="D282" s="6" t="s">
        <v>52</v>
      </c>
      <c r="E282" s="6" t="s">
        <v>283</v>
      </c>
      <c r="F282" s="5"/>
      <c r="G282" s="7">
        <f aca="true" t="shared" si="129" ref="G282:L282">G283+G286+G289</f>
        <v>173000</v>
      </c>
      <c r="H282" s="7">
        <f t="shared" si="129"/>
        <v>-131900</v>
      </c>
      <c r="I282" s="7">
        <f t="shared" si="129"/>
        <v>41100</v>
      </c>
      <c r="J282" s="7">
        <f t="shared" si="129"/>
        <v>42800</v>
      </c>
      <c r="K282" s="7">
        <f t="shared" si="129"/>
        <v>0</v>
      </c>
      <c r="L282" s="7">
        <f t="shared" si="129"/>
        <v>0</v>
      </c>
      <c r="M282" s="13"/>
      <c r="N282" s="13"/>
      <c r="O282" s="13"/>
    </row>
    <row r="283" spans="2:15" ht="25.5">
      <c r="B283" s="22" t="s">
        <v>365</v>
      </c>
      <c r="C283" s="5" t="s">
        <v>60</v>
      </c>
      <c r="D283" s="6" t="s">
        <v>52</v>
      </c>
      <c r="E283" s="6" t="s">
        <v>113</v>
      </c>
      <c r="F283" s="5"/>
      <c r="G283" s="7">
        <f aca="true" t="shared" si="130" ref="G283:L284">G284</f>
        <v>173000</v>
      </c>
      <c r="H283" s="7">
        <f t="shared" si="130"/>
        <v>-131900</v>
      </c>
      <c r="I283" s="7">
        <f t="shared" si="130"/>
        <v>41100</v>
      </c>
      <c r="J283" s="7">
        <f t="shared" si="130"/>
        <v>42800</v>
      </c>
      <c r="K283" s="7">
        <f t="shared" si="130"/>
        <v>0</v>
      </c>
      <c r="L283" s="7">
        <f t="shared" si="130"/>
        <v>0</v>
      </c>
      <c r="M283" s="13"/>
      <c r="N283" s="13"/>
      <c r="O283" s="13"/>
    </row>
    <row r="284" spans="2:15" ht="38.25">
      <c r="B284" s="22" t="s">
        <v>185</v>
      </c>
      <c r="C284" s="5" t="s">
        <v>60</v>
      </c>
      <c r="D284" s="6" t="s">
        <v>52</v>
      </c>
      <c r="E284" s="6" t="s">
        <v>284</v>
      </c>
      <c r="F284" s="5"/>
      <c r="G284" s="7">
        <f t="shared" si="130"/>
        <v>173000</v>
      </c>
      <c r="H284" s="7">
        <f t="shared" si="130"/>
        <v>-131900</v>
      </c>
      <c r="I284" s="7">
        <f t="shared" si="130"/>
        <v>41100</v>
      </c>
      <c r="J284" s="7">
        <f t="shared" si="130"/>
        <v>42800</v>
      </c>
      <c r="K284" s="7">
        <f t="shared" si="130"/>
        <v>0</v>
      </c>
      <c r="L284" s="7">
        <f t="shared" si="130"/>
        <v>0</v>
      </c>
      <c r="M284" s="13"/>
      <c r="N284" s="13"/>
      <c r="O284" s="13"/>
    </row>
    <row r="285" spans="2:15" ht="12.75">
      <c r="B285" s="22" t="s">
        <v>119</v>
      </c>
      <c r="C285" s="5" t="s">
        <v>60</v>
      </c>
      <c r="D285" s="6" t="s">
        <v>52</v>
      </c>
      <c r="E285" s="6" t="s">
        <v>284</v>
      </c>
      <c r="F285" s="5" t="s">
        <v>212</v>
      </c>
      <c r="G285" s="7">
        <v>173000</v>
      </c>
      <c r="H285" s="7">
        <f>I285-G285</f>
        <v>-131900</v>
      </c>
      <c r="I285" s="7">
        <v>41100</v>
      </c>
      <c r="J285" s="7">
        <v>42800</v>
      </c>
      <c r="K285" s="7">
        <v>0</v>
      </c>
      <c r="L285" s="7">
        <v>0</v>
      </c>
      <c r="M285" s="13"/>
      <c r="N285" s="13"/>
      <c r="O285" s="13"/>
    </row>
    <row r="286" spans="2:15" ht="102" customHeight="1" hidden="1">
      <c r="B286" s="22" t="s">
        <v>530</v>
      </c>
      <c r="C286" s="5" t="s">
        <v>60</v>
      </c>
      <c r="D286" s="6" t="s">
        <v>52</v>
      </c>
      <c r="E286" s="6" t="s">
        <v>112</v>
      </c>
      <c r="F286" s="5"/>
      <c r="G286" s="7">
        <f aca="true" t="shared" si="131" ref="G286:L287">G287</f>
        <v>0</v>
      </c>
      <c r="H286" s="7">
        <f t="shared" si="131"/>
        <v>0</v>
      </c>
      <c r="I286" s="7">
        <f t="shared" si="131"/>
        <v>0</v>
      </c>
      <c r="J286" s="7">
        <f t="shared" si="131"/>
        <v>0</v>
      </c>
      <c r="K286" s="7">
        <f t="shared" si="131"/>
        <v>0</v>
      </c>
      <c r="L286" s="7">
        <f t="shared" si="131"/>
        <v>0</v>
      </c>
      <c r="M286" s="13"/>
      <c r="N286" s="13"/>
      <c r="O286" s="13"/>
    </row>
    <row r="287" spans="2:15" ht="191.25" customHeight="1" hidden="1">
      <c r="B287" s="22" t="s">
        <v>567</v>
      </c>
      <c r="C287" s="5" t="s">
        <v>60</v>
      </c>
      <c r="D287" s="6" t="s">
        <v>52</v>
      </c>
      <c r="E287" s="6" t="s">
        <v>568</v>
      </c>
      <c r="F287" s="5"/>
      <c r="G287" s="7">
        <f t="shared" si="131"/>
        <v>0</v>
      </c>
      <c r="H287" s="7">
        <f t="shared" si="131"/>
        <v>0</v>
      </c>
      <c r="I287" s="7">
        <f t="shared" si="131"/>
        <v>0</v>
      </c>
      <c r="J287" s="7">
        <f t="shared" si="131"/>
        <v>0</v>
      </c>
      <c r="K287" s="7">
        <f t="shared" si="131"/>
        <v>0</v>
      </c>
      <c r="L287" s="7">
        <f t="shared" si="131"/>
        <v>0</v>
      </c>
      <c r="M287" s="13"/>
      <c r="N287" s="13"/>
      <c r="O287" s="13"/>
    </row>
    <row r="288" spans="2:15" ht="114.75" customHeight="1" hidden="1">
      <c r="B288" s="23" t="s">
        <v>122</v>
      </c>
      <c r="C288" s="5" t="s">
        <v>60</v>
      </c>
      <c r="D288" s="6" t="s">
        <v>52</v>
      </c>
      <c r="E288" s="6" t="s">
        <v>568</v>
      </c>
      <c r="F288" s="5" t="s">
        <v>231</v>
      </c>
      <c r="G288" s="7">
        <v>0</v>
      </c>
      <c r="H288" s="7">
        <v>0</v>
      </c>
      <c r="I288" s="7">
        <f>G288+H288</f>
        <v>0</v>
      </c>
      <c r="J288" s="7">
        <v>0</v>
      </c>
      <c r="K288" s="7">
        <v>0</v>
      </c>
      <c r="L288" s="7">
        <v>0</v>
      </c>
      <c r="M288" s="13"/>
      <c r="N288" s="13"/>
      <c r="O288" s="13"/>
    </row>
    <row r="289" spans="2:15" ht="280.5" customHeight="1" hidden="1">
      <c r="B289" s="22" t="s">
        <v>534</v>
      </c>
      <c r="C289" s="5" t="s">
        <v>60</v>
      </c>
      <c r="D289" s="6" t="s">
        <v>52</v>
      </c>
      <c r="E289" s="6" t="s">
        <v>130</v>
      </c>
      <c r="F289" s="5"/>
      <c r="G289" s="7">
        <f aca="true" t="shared" si="132" ref="G289:L290">G290</f>
        <v>0</v>
      </c>
      <c r="H289" s="7">
        <f t="shared" si="132"/>
        <v>0</v>
      </c>
      <c r="I289" s="7">
        <f t="shared" si="132"/>
        <v>0</v>
      </c>
      <c r="J289" s="7">
        <f t="shared" si="132"/>
        <v>0</v>
      </c>
      <c r="K289" s="7">
        <f t="shared" si="132"/>
        <v>0</v>
      </c>
      <c r="L289" s="7">
        <f t="shared" si="132"/>
        <v>0</v>
      </c>
      <c r="M289" s="13"/>
      <c r="N289" s="13"/>
      <c r="O289" s="13"/>
    </row>
    <row r="290" spans="2:15" ht="156" customHeight="1" hidden="1">
      <c r="B290" s="15" t="s">
        <v>594</v>
      </c>
      <c r="C290" s="5" t="s">
        <v>60</v>
      </c>
      <c r="D290" s="6" t="s">
        <v>52</v>
      </c>
      <c r="E290" s="6" t="s">
        <v>569</v>
      </c>
      <c r="F290" s="5"/>
      <c r="G290" s="7">
        <f t="shared" si="132"/>
        <v>0</v>
      </c>
      <c r="H290" s="7">
        <f t="shared" si="132"/>
        <v>0</v>
      </c>
      <c r="I290" s="7">
        <f t="shared" si="132"/>
        <v>0</v>
      </c>
      <c r="J290" s="7">
        <f t="shared" si="132"/>
        <v>0</v>
      </c>
      <c r="K290" s="7">
        <f t="shared" si="132"/>
        <v>0</v>
      </c>
      <c r="L290" s="7">
        <f t="shared" si="132"/>
        <v>0</v>
      </c>
      <c r="M290" s="13"/>
      <c r="N290" s="13"/>
      <c r="O290" s="13"/>
    </row>
    <row r="291" spans="2:15" ht="96" customHeight="1" hidden="1">
      <c r="B291" s="15" t="s">
        <v>122</v>
      </c>
      <c r="C291" s="5" t="s">
        <v>60</v>
      </c>
      <c r="D291" s="6" t="s">
        <v>52</v>
      </c>
      <c r="E291" s="6" t="s">
        <v>569</v>
      </c>
      <c r="F291" s="5" t="s">
        <v>231</v>
      </c>
      <c r="G291" s="7">
        <v>0</v>
      </c>
      <c r="H291" s="7">
        <f>I291-G291</f>
        <v>0</v>
      </c>
      <c r="I291" s="7">
        <v>0</v>
      </c>
      <c r="J291" s="7">
        <v>0</v>
      </c>
      <c r="K291" s="7">
        <v>0</v>
      </c>
      <c r="L291" s="7">
        <v>0</v>
      </c>
      <c r="M291" s="13"/>
      <c r="N291" s="13"/>
      <c r="O291" s="13"/>
    </row>
    <row r="292" spans="2:15" ht="24">
      <c r="B292" s="15" t="s">
        <v>485</v>
      </c>
      <c r="C292" s="5" t="s">
        <v>60</v>
      </c>
      <c r="D292" s="6" t="s">
        <v>52</v>
      </c>
      <c r="E292" s="6" t="s">
        <v>433</v>
      </c>
      <c r="F292" s="5"/>
      <c r="G292" s="7">
        <f aca="true" t="shared" si="133" ref="G292:L294">G293</f>
        <v>3573673.47</v>
      </c>
      <c r="H292" s="7">
        <f t="shared" si="133"/>
        <v>-1931224.4700000002</v>
      </c>
      <c r="I292" s="7">
        <f t="shared" si="133"/>
        <v>1642449</v>
      </c>
      <c r="J292" s="7">
        <f t="shared" si="133"/>
        <v>0</v>
      </c>
      <c r="K292" s="7">
        <f t="shared" si="133"/>
        <v>0</v>
      </c>
      <c r="L292" s="7">
        <f t="shared" si="133"/>
        <v>0</v>
      </c>
      <c r="M292" s="19"/>
      <c r="N292" s="19"/>
      <c r="O292" s="19"/>
    </row>
    <row r="293" spans="2:15" ht="24">
      <c r="B293" s="15" t="s">
        <v>486</v>
      </c>
      <c r="C293" s="5" t="s">
        <v>60</v>
      </c>
      <c r="D293" s="6" t="s">
        <v>52</v>
      </c>
      <c r="E293" s="6" t="s">
        <v>99</v>
      </c>
      <c r="F293" s="5"/>
      <c r="G293" s="7">
        <f t="shared" si="133"/>
        <v>3573673.47</v>
      </c>
      <c r="H293" s="7">
        <f t="shared" si="133"/>
        <v>-1931224.4700000002</v>
      </c>
      <c r="I293" s="7">
        <f t="shared" si="133"/>
        <v>1642449</v>
      </c>
      <c r="J293" s="7">
        <f t="shared" si="133"/>
        <v>0</v>
      </c>
      <c r="K293" s="7">
        <f t="shared" si="133"/>
        <v>0</v>
      </c>
      <c r="L293" s="7">
        <f t="shared" si="133"/>
        <v>0</v>
      </c>
      <c r="M293" s="13"/>
      <c r="N293" s="13"/>
      <c r="O293" s="13"/>
    </row>
    <row r="294" spans="2:15" ht="72">
      <c r="B294" s="16" t="s">
        <v>507</v>
      </c>
      <c r="C294" s="5" t="s">
        <v>60</v>
      </c>
      <c r="D294" s="6" t="s">
        <v>52</v>
      </c>
      <c r="E294" s="6" t="s">
        <v>432</v>
      </c>
      <c r="F294" s="5"/>
      <c r="G294" s="7">
        <f t="shared" si="133"/>
        <v>3573673.47</v>
      </c>
      <c r="H294" s="7">
        <f t="shared" si="133"/>
        <v>-1931224.4700000002</v>
      </c>
      <c r="I294" s="7">
        <f t="shared" si="133"/>
        <v>1642449</v>
      </c>
      <c r="J294" s="7">
        <f t="shared" si="133"/>
        <v>0</v>
      </c>
      <c r="K294" s="7">
        <f t="shared" si="133"/>
        <v>0</v>
      </c>
      <c r="L294" s="7">
        <f t="shared" si="133"/>
        <v>0</v>
      </c>
      <c r="M294" s="13"/>
      <c r="N294" s="13"/>
      <c r="O294" s="13"/>
    </row>
    <row r="295" spans="2:15" ht="12.75">
      <c r="B295" s="15" t="s">
        <v>119</v>
      </c>
      <c r="C295" s="5" t="s">
        <v>60</v>
      </c>
      <c r="D295" s="6" t="s">
        <v>52</v>
      </c>
      <c r="E295" s="6" t="s">
        <v>432</v>
      </c>
      <c r="F295" s="5" t="s">
        <v>212</v>
      </c>
      <c r="G295" s="7">
        <v>3573673.47</v>
      </c>
      <c r="H295" s="7">
        <f>I295-G295</f>
        <v>-1931224.4700000002</v>
      </c>
      <c r="I295" s="7">
        <v>1642449</v>
      </c>
      <c r="J295" s="7">
        <v>0</v>
      </c>
      <c r="K295" s="7">
        <v>0</v>
      </c>
      <c r="L295" s="7">
        <v>0</v>
      </c>
      <c r="M295" s="13"/>
      <c r="N295" s="13"/>
      <c r="O295" s="13"/>
    </row>
    <row r="296" spans="2:15" ht="114.75" customHeight="1" hidden="1">
      <c r="B296" s="22" t="s">
        <v>184</v>
      </c>
      <c r="C296" s="5" t="s">
        <v>60</v>
      </c>
      <c r="D296" s="6" t="s">
        <v>52</v>
      </c>
      <c r="E296" s="6" t="s">
        <v>102</v>
      </c>
      <c r="F296" s="5"/>
      <c r="G296" s="7">
        <f aca="true" t="shared" si="134" ref="G296:L297">G297</f>
        <v>0</v>
      </c>
      <c r="H296" s="7">
        <f t="shared" si="134"/>
        <v>0</v>
      </c>
      <c r="I296" s="7">
        <f t="shared" si="134"/>
        <v>0</v>
      </c>
      <c r="J296" s="7">
        <f t="shared" si="134"/>
        <v>0</v>
      </c>
      <c r="K296" s="7">
        <f t="shared" si="134"/>
        <v>0</v>
      </c>
      <c r="L296" s="7">
        <f t="shared" si="134"/>
        <v>0</v>
      </c>
      <c r="M296" s="13"/>
      <c r="N296" s="13"/>
      <c r="O296" s="13"/>
    </row>
    <row r="297" spans="2:15" ht="191.25" customHeight="1" hidden="1">
      <c r="B297" s="22" t="s">
        <v>185</v>
      </c>
      <c r="C297" s="5" t="s">
        <v>60</v>
      </c>
      <c r="D297" s="6" t="s">
        <v>52</v>
      </c>
      <c r="E297" s="6" t="s">
        <v>81</v>
      </c>
      <c r="F297" s="5"/>
      <c r="G297" s="7">
        <f t="shared" si="134"/>
        <v>0</v>
      </c>
      <c r="H297" s="7">
        <f t="shared" si="134"/>
        <v>0</v>
      </c>
      <c r="I297" s="7">
        <f t="shared" si="134"/>
        <v>0</v>
      </c>
      <c r="J297" s="7">
        <f t="shared" si="134"/>
        <v>0</v>
      </c>
      <c r="K297" s="7">
        <f t="shared" si="134"/>
        <v>0</v>
      </c>
      <c r="L297" s="7">
        <f t="shared" si="134"/>
        <v>0</v>
      </c>
      <c r="M297" s="13"/>
      <c r="N297" s="13"/>
      <c r="O297" s="13"/>
    </row>
    <row r="298" spans="2:15" ht="38.25" customHeight="1" hidden="1">
      <c r="B298" s="22" t="s">
        <v>119</v>
      </c>
      <c r="C298" s="5" t="s">
        <v>60</v>
      </c>
      <c r="D298" s="6" t="s">
        <v>52</v>
      </c>
      <c r="E298" s="6" t="s">
        <v>81</v>
      </c>
      <c r="F298" s="5">
        <v>800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13"/>
      <c r="N298" s="13"/>
      <c r="O298" s="13"/>
    </row>
    <row r="299" spans="2:15" ht="89.25" customHeight="1" hidden="1">
      <c r="B299" s="22" t="s">
        <v>196</v>
      </c>
      <c r="C299" s="5" t="s">
        <v>60</v>
      </c>
      <c r="D299" s="6" t="s">
        <v>52</v>
      </c>
      <c r="E299" s="6" t="s">
        <v>197</v>
      </c>
      <c r="F299" s="5"/>
      <c r="G299" s="7">
        <f aca="true" t="shared" si="135" ref="G299:L300">G300</f>
        <v>0</v>
      </c>
      <c r="H299" s="7">
        <f t="shared" si="135"/>
        <v>0</v>
      </c>
      <c r="I299" s="7">
        <f t="shared" si="135"/>
        <v>0</v>
      </c>
      <c r="J299" s="7">
        <f t="shared" si="135"/>
        <v>0</v>
      </c>
      <c r="K299" s="7">
        <f t="shared" si="135"/>
        <v>0</v>
      </c>
      <c r="L299" s="7">
        <f t="shared" si="135"/>
        <v>0</v>
      </c>
      <c r="M299" s="13"/>
      <c r="N299" s="13"/>
      <c r="O299" s="13"/>
    </row>
    <row r="300" spans="2:15" ht="102" customHeight="1" hidden="1">
      <c r="B300" s="22" t="s">
        <v>191</v>
      </c>
      <c r="C300" s="5" t="s">
        <v>60</v>
      </c>
      <c r="D300" s="6" t="s">
        <v>52</v>
      </c>
      <c r="E300" s="6" t="s">
        <v>82</v>
      </c>
      <c r="F300" s="5"/>
      <c r="G300" s="7">
        <f t="shared" si="135"/>
        <v>0</v>
      </c>
      <c r="H300" s="7">
        <f t="shared" si="135"/>
        <v>0</v>
      </c>
      <c r="I300" s="7">
        <f t="shared" si="135"/>
        <v>0</v>
      </c>
      <c r="J300" s="7">
        <f t="shared" si="135"/>
        <v>0</v>
      </c>
      <c r="K300" s="7">
        <f t="shared" si="135"/>
        <v>0</v>
      </c>
      <c r="L300" s="7">
        <f t="shared" si="135"/>
        <v>0</v>
      </c>
      <c r="M300" s="13"/>
      <c r="N300" s="13"/>
      <c r="O300" s="13"/>
    </row>
    <row r="301" spans="2:15" ht="114.75" customHeight="1" hidden="1">
      <c r="B301" s="22" t="s">
        <v>122</v>
      </c>
      <c r="C301" s="5" t="s">
        <v>60</v>
      </c>
      <c r="D301" s="6" t="s">
        <v>52</v>
      </c>
      <c r="E301" s="6" t="s">
        <v>82</v>
      </c>
      <c r="F301" s="5">
        <v>400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13"/>
      <c r="N301" s="13"/>
      <c r="O301" s="13"/>
    </row>
    <row r="302" spans="2:15" ht="12.75">
      <c r="B302" s="22" t="s">
        <v>200</v>
      </c>
      <c r="C302" s="5" t="s">
        <v>62</v>
      </c>
      <c r="D302" s="6"/>
      <c r="E302" s="6"/>
      <c r="F302" s="5"/>
      <c r="G302" s="7">
        <f aca="true" t="shared" si="136" ref="G302:L302">G303+G330+G434+G441+G448+G382</f>
        <v>324642853.71999997</v>
      </c>
      <c r="H302" s="7">
        <f t="shared" si="136"/>
        <v>67908940.77</v>
      </c>
      <c r="I302" s="7">
        <f t="shared" si="136"/>
        <v>392551794.49</v>
      </c>
      <c r="J302" s="7">
        <f t="shared" si="136"/>
        <v>557108739.21</v>
      </c>
      <c r="K302" s="7">
        <f t="shared" si="136"/>
        <v>0</v>
      </c>
      <c r="L302" s="7">
        <f t="shared" si="136"/>
        <v>0</v>
      </c>
      <c r="M302" s="13"/>
      <c r="N302" s="13"/>
      <c r="O302" s="13"/>
    </row>
    <row r="303" spans="2:15" ht="12.75">
      <c r="B303" s="22" t="s">
        <v>10</v>
      </c>
      <c r="C303" s="5" t="s">
        <v>62</v>
      </c>
      <c r="D303" s="6" t="s">
        <v>51</v>
      </c>
      <c r="E303" s="6"/>
      <c r="F303" s="5"/>
      <c r="G303" s="7">
        <f aca="true" t="shared" si="137" ref="G303:L304">G304</f>
        <v>97130944</v>
      </c>
      <c r="H303" s="7">
        <f t="shared" si="137"/>
        <v>-31617682</v>
      </c>
      <c r="I303" s="7">
        <f t="shared" si="137"/>
        <v>65513262</v>
      </c>
      <c r="J303" s="7">
        <f t="shared" si="137"/>
        <v>127173053</v>
      </c>
      <c r="K303" s="7">
        <f t="shared" si="137"/>
        <v>0</v>
      </c>
      <c r="L303" s="7">
        <f t="shared" si="137"/>
        <v>0</v>
      </c>
      <c r="M303" s="13"/>
      <c r="N303" s="13"/>
      <c r="O303" s="13"/>
    </row>
    <row r="304" spans="2:15" ht="24" customHeight="1">
      <c r="B304" s="22" t="s">
        <v>370</v>
      </c>
      <c r="C304" s="5" t="s">
        <v>62</v>
      </c>
      <c r="D304" s="6" t="s">
        <v>51</v>
      </c>
      <c r="E304" s="6" t="s">
        <v>290</v>
      </c>
      <c r="F304" s="5"/>
      <c r="G304" s="7">
        <f t="shared" si="137"/>
        <v>97130944</v>
      </c>
      <c r="H304" s="7">
        <f t="shared" si="137"/>
        <v>-31617682</v>
      </c>
      <c r="I304" s="7">
        <f t="shared" si="137"/>
        <v>65513262</v>
      </c>
      <c r="J304" s="7">
        <f t="shared" si="137"/>
        <v>127173053</v>
      </c>
      <c r="K304" s="7">
        <f t="shared" si="137"/>
        <v>0</v>
      </c>
      <c r="L304" s="7">
        <f t="shared" si="137"/>
        <v>0</v>
      </c>
      <c r="M304" s="13"/>
      <c r="N304" s="13"/>
      <c r="O304" s="13"/>
    </row>
    <row r="305" spans="2:15" ht="19.5" customHeight="1">
      <c r="B305" s="22" t="s">
        <v>390</v>
      </c>
      <c r="C305" s="5" t="s">
        <v>62</v>
      </c>
      <c r="D305" s="6" t="s">
        <v>51</v>
      </c>
      <c r="E305" s="6" t="s">
        <v>311</v>
      </c>
      <c r="F305" s="5"/>
      <c r="G305" s="7">
        <f aca="true" t="shared" si="138" ref="G305:L305">G306+G317+G319+G321+G323</f>
        <v>97130944</v>
      </c>
      <c r="H305" s="7">
        <f t="shared" si="138"/>
        <v>-31617682</v>
      </c>
      <c r="I305" s="7">
        <f t="shared" si="138"/>
        <v>65513262</v>
      </c>
      <c r="J305" s="7">
        <f t="shared" si="138"/>
        <v>127173053</v>
      </c>
      <c r="K305" s="7">
        <f t="shared" si="138"/>
        <v>0</v>
      </c>
      <c r="L305" s="7">
        <f t="shared" si="138"/>
        <v>0</v>
      </c>
      <c r="M305" s="13"/>
      <c r="N305" s="13"/>
      <c r="O305" s="13"/>
    </row>
    <row r="306" spans="2:15" ht="25.5">
      <c r="B306" s="22" t="s">
        <v>391</v>
      </c>
      <c r="C306" s="5" t="s">
        <v>62</v>
      </c>
      <c r="D306" s="6" t="s">
        <v>51</v>
      </c>
      <c r="E306" s="6" t="s">
        <v>312</v>
      </c>
      <c r="F306" s="5"/>
      <c r="G306" s="7">
        <f aca="true" t="shared" si="139" ref="G306:L306">G307+G309+G311+G313+G315</f>
        <v>97130944</v>
      </c>
      <c r="H306" s="7">
        <f t="shared" si="139"/>
        <v>-31617682</v>
      </c>
      <c r="I306" s="7">
        <f t="shared" si="139"/>
        <v>65513262</v>
      </c>
      <c r="J306" s="7">
        <f t="shared" si="139"/>
        <v>127173053</v>
      </c>
      <c r="K306" s="7">
        <f t="shared" si="139"/>
        <v>0</v>
      </c>
      <c r="L306" s="7">
        <f t="shared" si="139"/>
        <v>0</v>
      </c>
      <c r="M306" s="13"/>
      <c r="N306" s="13"/>
      <c r="O306" s="13"/>
    </row>
    <row r="307" spans="2:15" ht="12.75">
      <c r="B307" s="22" t="s">
        <v>392</v>
      </c>
      <c r="C307" s="5" t="s">
        <v>62</v>
      </c>
      <c r="D307" s="6" t="s">
        <v>51</v>
      </c>
      <c r="E307" s="6" t="s">
        <v>313</v>
      </c>
      <c r="F307" s="5"/>
      <c r="G307" s="7">
        <f aca="true" t="shared" si="140" ref="G307:L307">G308</f>
        <v>40727027</v>
      </c>
      <c r="H307" s="7">
        <f t="shared" si="140"/>
        <v>1304273</v>
      </c>
      <c r="I307" s="7">
        <f t="shared" si="140"/>
        <v>42031300</v>
      </c>
      <c r="J307" s="7">
        <f t="shared" si="140"/>
        <v>42031300</v>
      </c>
      <c r="K307" s="7">
        <f t="shared" si="140"/>
        <v>0</v>
      </c>
      <c r="L307" s="7">
        <f t="shared" si="140"/>
        <v>0</v>
      </c>
      <c r="M307" s="13"/>
      <c r="N307" s="13"/>
      <c r="O307" s="13"/>
    </row>
    <row r="308" spans="2:15" ht="25.5">
      <c r="B308" s="22" t="s">
        <v>117</v>
      </c>
      <c r="C308" s="5" t="s">
        <v>62</v>
      </c>
      <c r="D308" s="6" t="s">
        <v>51</v>
      </c>
      <c r="E308" s="6" t="s">
        <v>313</v>
      </c>
      <c r="F308" s="5" t="s">
        <v>216</v>
      </c>
      <c r="G308" s="7">
        <v>40727027</v>
      </c>
      <c r="H308" s="7">
        <f>I308-G308</f>
        <v>1304273</v>
      </c>
      <c r="I308" s="7">
        <v>42031300</v>
      </c>
      <c r="J308" s="7">
        <v>42031300</v>
      </c>
      <c r="K308" s="7">
        <v>0</v>
      </c>
      <c r="L308" s="7">
        <v>0</v>
      </c>
      <c r="M308" s="13"/>
      <c r="N308" s="13"/>
      <c r="O308" s="13"/>
    </row>
    <row r="309" spans="2:15" ht="76.5">
      <c r="B309" s="23" t="s">
        <v>393</v>
      </c>
      <c r="C309" s="5" t="s">
        <v>62</v>
      </c>
      <c r="D309" s="6" t="s">
        <v>51</v>
      </c>
      <c r="E309" s="6" t="s">
        <v>314</v>
      </c>
      <c r="F309" s="5"/>
      <c r="G309" s="7">
        <f aca="true" t="shared" si="141" ref="G309:L309">G310</f>
        <v>56303917</v>
      </c>
      <c r="H309" s="7">
        <f t="shared" si="141"/>
        <v>-32921955</v>
      </c>
      <c r="I309" s="7">
        <f t="shared" si="141"/>
        <v>23381962</v>
      </c>
      <c r="J309" s="7">
        <f t="shared" si="141"/>
        <v>85041753</v>
      </c>
      <c r="K309" s="7">
        <f t="shared" si="141"/>
        <v>0</v>
      </c>
      <c r="L309" s="7">
        <f t="shared" si="141"/>
        <v>0</v>
      </c>
      <c r="M309" s="13"/>
      <c r="N309" s="13"/>
      <c r="O309" s="13"/>
    </row>
    <row r="310" spans="2:15" ht="25.5">
      <c r="B310" s="22" t="s">
        <v>117</v>
      </c>
      <c r="C310" s="5" t="s">
        <v>62</v>
      </c>
      <c r="D310" s="6" t="s">
        <v>51</v>
      </c>
      <c r="E310" s="6" t="s">
        <v>314</v>
      </c>
      <c r="F310" s="5" t="s">
        <v>216</v>
      </c>
      <c r="G310" s="7">
        <v>56303917</v>
      </c>
      <c r="H310" s="7">
        <f>I310-G310</f>
        <v>-32921955</v>
      </c>
      <c r="I310" s="7">
        <v>23381962</v>
      </c>
      <c r="J310" s="7">
        <v>85041753</v>
      </c>
      <c r="K310" s="7">
        <v>0</v>
      </c>
      <c r="L310" s="7">
        <v>0</v>
      </c>
      <c r="M310" s="13"/>
      <c r="N310" s="13"/>
      <c r="O310" s="13"/>
    </row>
    <row r="311" spans="2:15" ht="409.5" customHeight="1" hidden="1">
      <c r="B311" s="16" t="s">
        <v>264</v>
      </c>
      <c r="C311" s="5" t="s">
        <v>62</v>
      </c>
      <c r="D311" s="6" t="s">
        <v>51</v>
      </c>
      <c r="E311" s="6" t="s">
        <v>315</v>
      </c>
      <c r="F311" s="5"/>
      <c r="G311" s="7">
        <f aca="true" t="shared" si="142" ref="G311:L311">G312</f>
        <v>0</v>
      </c>
      <c r="H311" s="7">
        <f t="shared" si="142"/>
        <v>0</v>
      </c>
      <c r="I311" s="7">
        <f t="shared" si="142"/>
        <v>0</v>
      </c>
      <c r="J311" s="7">
        <f t="shared" si="142"/>
        <v>0</v>
      </c>
      <c r="K311" s="7">
        <f t="shared" si="142"/>
        <v>0</v>
      </c>
      <c r="L311" s="7">
        <f t="shared" si="142"/>
        <v>0</v>
      </c>
      <c r="M311" s="13"/>
      <c r="N311" s="13"/>
      <c r="O311" s="13"/>
    </row>
    <row r="312" spans="2:15" ht="108" customHeight="1" hidden="1">
      <c r="B312" s="15" t="s">
        <v>117</v>
      </c>
      <c r="C312" s="5" t="s">
        <v>62</v>
      </c>
      <c r="D312" s="6" t="s">
        <v>51</v>
      </c>
      <c r="E312" s="6" t="s">
        <v>315</v>
      </c>
      <c r="F312" s="5" t="s">
        <v>216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  <c r="N312" s="13"/>
      <c r="O312" s="13"/>
    </row>
    <row r="313" spans="2:15" ht="24">
      <c r="B313" s="15" t="s">
        <v>265</v>
      </c>
      <c r="C313" s="5" t="s">
        <v>62</v>
      </c>
      <c r="D313" s="6" t="s">
        <v>51</v>
      </c>
      <c r="E313" s="6" t="s">
        <v>316</v>
      </c>
      <c r="F313" s="5"/>
      <c r="G313" s="7">
        <f aca="true" t="shared" si="143" ref="G313:L313">G314</f>
        <v>100000</v>
      </c>
      <c r="H313" s="7">
        <f t="shared" si="143"/>
        <v>0</v>
      </c>
      <c r="I313" s="7">
        <f t="shared" si="143"/>
        <v>100000</v>
      </c>
      <c r="J313" s="7">
        <f t="shared" si="143"/>
        <v>100000</v>
      </c>
      <c r="K313" s="7">
        <f t="shared" si="143"/>
        <v>0</v>
      </c>
      <c r="L313" s="7">
        <f t="shared" si="143"/>
        <v>0</v>
      </c>
      <c r="M313" s="13"/>
      <c r="N313" s="13"/>
      <c r="O313" s="13"/>
    </row>
    <row r="314" spans="2:15" ht="25.5">
      <c r="B314" s="22" t="s">
        <v>117</v>
      </c>
      <c r="C314" s="5" t="s">
        <v>62</v>
      </c>
      <c r="D314" s="6" t="s">
        <v>51</v>
      </c>
      <c r="E314" s="6" t="s">
        <v>316</v>
      </c>
      <c r="F314" s="5" t="s">
        <v>216</v>
      </c>
      <c r="G314" s="7">
        <v>100000</v>
      </c>
      <c r="H314" s="7">
        <f>I314-G314</f>
        <v>0</v>
      </c>
      <c r="I314" s="7">
        <v>100000</v>
      </c>
      <c r="J314" s="7">
        <v>100000</v>
      </c>
      <c r="K314" s="7">
        <v>0</v>
      </c>
      <c r="L314" s="7">
        <v>0</v>
      </c>
      <c r="M314" s="13"/>
      <c r="N314" s="13"/>
      <c r="O314" s="13"/>
    </row>
    <row r="315" spans="2:15" ht="120" customHeight="1" hidden="1">
      <c r="B315" s="15" t="s">
        <v>500</v>
      </c>
      <c r="C315" s="5" t="s">
        <v>62</v>
      </c>
      <c r="D315" s="6" t="s">
        <v>51</v>
      </c>
      <c r="E315" s="6" t="s">
        <v>446</v>
      </c>
      <c r="F315" s="5"/>
      <c r="G315" s="7">
        <f aca="true" t="shared" si="144" ref="G315:L315">G316</f>
        <v>0</v>
      </c>
      <c r="H315" s="7">
        <f t="shared" si="144"/>
        <v>0</v>
      </c>
      <c r="I315" s="7">
        <f t="shared" si="144"/>
        <v>0</v>
      </c>
      <c r="J315" s="7">
        <f t="shared" si="144"/>
        <v>0</v>
      </c>
      <c r="K315" s="7">
        <f t="shared" si="144"/>
        <v>0</v>
      </c>
      <c r="L315" s="7">
        <f t="shared" si="144"/>
        <v>0</v>
      </c>
      <c r="M315" s="13"/>
      <c r="N315" s="13"/>
      <c r="O315" s="13"/>
    </row>
    <row r="316" spans="2:15" ht="108" customHeight="1" hidden="1">
      <c r="B316" s="15" t="s">
        <v>117</v>
      </c>
      <c r="C316" s="5" t="s">
        <v>62</v>
      </c>
      <c r="D316" s="6" t="s">
        <v>51</v>
      </c>
      <c r="E316" s="6" t="s">
        <v>446</v>
      </c>
      <c r="F316" s="5" t="s">
        <v>216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13"/>
      <c r="N316" s="13"/>
      <c r="O316" s="13"/>
    </row>
    <row r="317" spans="2:15" ht="108" customHeight="1" hidden="1">
      <c r="B317" s="16" t="s">
        <v>533</v>
      </c>
      <c r="C317" s="5" t="s">
        <v>62</v>
      </c>
      <c r="D317" s="6" t="s">
        <v>51</v>
      </c>
      <c r="E317" s="6" t="s">
        <v>537</v>
      </c>
      <c r="F317" s="5"/>
      <c r="G317" s="7">
        <f aca="true" t="shared" si="145" ref="G317:L317">G318</f>
        <v>0</v>
      </c>
      <c r="H317" s="7">
        <f t="shared" si="145"/>
        <v>0</v>
      </c>
      <c r="I317" s="7">
        <f t="shared" si="145"/>
        <v>0</v>
      </c>
      <c r="J317" s="7">
        <f t="shared" si="145"/>
        <v>0</v>
      </c>
      <c r="K317" s="7">
        <f t="shared" si="145"/>
        <v>0</v>
      </c>
      <c r="L317" s="7">
        <f t="shared" si="145"/>
        <v>0</v>
      </c>
      <c r="M317" s="13"/>
      <c r="N317" s="13"/>
      <c r="O317" s="13"/>
    </row>
    <row r="318" spans="2:15" ht="96" customHeight="1" hidden="1">
      <c r="B318" s="15" t="s">
        <v>122</v>
      </c>
      <c r="C318" s="5" t="s">
        <v>62</v>
      </c>
      <c r="D318" s="6" t="s">
        <v>51</v>
      </c>
      <c r="E318" s="6" t="s">
        <v>537</v>
      </c>
      <c r="F318" s="5" t="s">
        <v>231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13"/>
      <c r="N318" s="13"/>
      <c r="O318" s="13"/>
    </row>
    <row r="319" spans="2:15" ht="372" customHeight="1" hidden="1">
      <c r="B319" s="16" t="s">
        <v>503</v>
      </c>
      <c r="C319" s="5" t="s">
        <v>62</v>
      </c>
      <c r="D319" s="6" t="s">
        <v>51</v>
      </c>
      <c r="E319" s="6" t="s">
        <v>447</v>
      </c>
      <c r="F319" s="5"/>
      <c r="G319" s="7">
        <f aca="true" t="shared" si="146" ref="G319:L319">G320</f>
        <v>0</v>
      </c>
      <c r="H319" s="7">
        <f t="shared" si="146"/>
        <v>0</v>
      </c>
      <c r="I319" s="7">
        <f t="shared" si="146"/>
        <v>0</v>
      </c>
      <c r="J319" s="7">
        <f t="shared" si="146"/>
        <v>0</v>
      </c>
      <c r="K319" s="7">
        <f t="shared" si="146"/>
        <v>0</v>
      </c>
      <c r="L319" s="7">
        <f t="shared" si="146"/>
        <v>0</v>
      </c>
      <c r="M319" s="13"/>
      <c r="N319" s="13"/>
      <c r="O319" s="13"/>
    </row>
    <row r="320" spans="2:15" ht="96" customHeight="1" hidden="1">
      <c r="B320" s="15" t="s">
        <v>122</v>
      </c>
      <c r="C320" s="5" t="s">
        <v>62</v>
      </c>
      <c r="D320" s="6" t="s">
        <v>51</v>
      </c>
      <c r="E320" s="6" t="s">
        <v>447</v>
      </c>
      <c r="F320" s="5" t="s">
        <v>231</v>
      </c>
      <c r="G320" s="7">
        <v>0</v>
      </c>
      <c r="H320" s="7"/>
      <c r="I320" s="7"/>
      <c r="J320" s="7">
        <v>0</v>
      </c>
      <c r="K320" s="7">
        <v>0</v>
      </c>
      <c r="L320" s="7">
        <v>0</v>
      </c>
      <c r="M320" s="13"/>
      <c r="N320" s="13"/>
      <c r="O320" s="13"/>
    </row>
    <row r="321" spans="2:15" ht="84" customHeight="1" hidden="1">
      <c r="B321" s="15" t="s">
        <v>482</v>
      </c>
      <c r="C321" s="5" t="s">
        <v>62</v>
      </c>
      <c r="D321" s="6" t="s">
        <v>51</v>
      </c>
      <c r="E321" s="6" t="s">
        <v>448</v>
      </c>
      <c r="F321" s="5"/>
      <c r="G321" s="7">
        <f aca="true" t="shared" si="147" ref="G321:L321">G322</f>
        <v>0</v>
      </c>
      <c r="H321" s="7">
        <f t="shared" si="147"/>
        <v>0</v>
      </c>
      <c r="I321" s="7">
        <f t="shared" si="147"/>
        <v>0</v>
      </c>
      <c r="J321" s="7">
        <f t="shared" si="147"/>
        <v>0</v>
      </c>
      <c r="K321" s="7">
        <f t="shared" si="147"/>
        <v>0</v>
      </c>
      <c r="L321" s="7">
        <f t="shared" si="147"/>
        <v>0</v>
      </c>
      <c r="M321" s="13"/>
      <c r="N321" s="13"/>
      <c r="O321" s="13"/>
    </row>
    <row r="322" spans="2:15" ht="108" customHeight="1" hidden="1">
      <c r="B322" s="15" t="s">
        <v>117</v>
      </c>
      <c r="C322" s="5" t="s">
        <v>62</v>
      </c>
      <c r="D322" s="6" t="s">
        <v>51</v>
      </c>
      <c r="E322" s="6" t="s">
        <v>448</v>
      </c>
      <c r="F322" s="5" t="s">
        <v>216</v>
      </c>
      <c r="G322" s="7">
        <v>0</v>
      </c>
      <c r="H322" s="7"/>
      <c r="I322" s="7"/>
      <c r="J322" s="7">
        <v>0</v>
      </c>
      <c r="K322" s="7">
        <v>0</v>
      </c>
      <c r="L322" s="7">
        <v>0</v>
      </c>
      <c r="M322" s="13"/>
      <c r="N322" s="13"/>
      <c r="O322" s="13"/>
    </row>
    <row r="323" spans="2:15" ht="191.25" customHeight="1" hidden="1">
      <c r="B323" s="23" t="s">
        <v>481</v>
      </c>
      <c r="C323" s="5" t="s">
        <v>62</v>
      </c>
      <c r="D323" s="6" t="s">
        <v>51</v>
      </c>
      <c r="E323" s="6" t="s">
        <v>449</v>
      </c>
      <c r="F323" s="5"/>
      <c r="G323" s="7">
        <f aca="true" t="shared" si="148" ref="G323:L323">G324</f>
        <v>0</v>
      </c>
      <c r="H323" s="7">
        <f t="shared" si="148"/>
        <v>0</v>
      </c>
      <c r="I323" s="7">
        <f t="shared" si="148"/>
        <v>0</v>
      </c>
      <c r="J323" s="7">
        <f t="shared" si="148"/>
        <v>0</v>
      </c>
      <c r="K323" s="7">
        <f t="shared" si="148"/>
        <v>0</v>
      </c>
      <c r="L323" s="7">
        <f t="shared" si="148"/>
        <v>0</v>
      </c>
      <c r="M323" s="13"/>
      <c r="N323" s="13"/>
      <c r="O323" s="13"/>
    </row>
    <row r="324" spans="2:15" ht="63.75" customHeight="1" hidden="1">
      <c r="B324" s="23" t="s">
        <v>559</v>
      </c>
      <c r="C324" s="5" t="s">
        <v>62</v>
      </c>
      <c r="D324" s="6" t="s">
        <v>51</v>
      </c>
      <c r="E324" s="6" t="s">
        <v>558</v>
      </c>
      <c r="F324" s="5"/>
      <c r="G324" s="7">
        <f aca="true" t="shared" si="149" ref="G324:L324">G325+G326+G328</f>
        <v>0</v>
      </c>
      <c r="H324" s="7">
        <f t="shared" si="149"/>
        <v>0</v>
      </c>
      <c r="I324" s="7">
        <f t="shared" si="149"/>
        <v>0</v>
      </c>
      <c r="J324" s="7">
        <f t="shared" si="149"/>
        <v>0</v>
      </c>
      <c r="K324" s="7">
        <f t="shared" si="149"/>
        <v>0</v>
      </c>
      <c r="L324" s="7">
        <f t="shared" si="149"/>
        <v>0</v>
      </c>
      <c r="M324" s="13"/>
      <c r="N324" s="13"/>
      <c r="O324" s="13"/>
    </row>
    <row r="325" spans="2:15" ht="114.75" customHeight="1" hidden="1">
      <c r="B325" s="23" t="s">
        <v>122</v>
      </c>
      <c r="C325" s="5" t="s">
        <v>62</v>
      </c>
      <c r="D325" s="6" t="s">
        <v>51</v>
      </c>
      <c r="E325" s="6" t="s">
        <v>558</v>
      </c>
      <c r="F325" s="5" t="s">
        <v>231</v>
      </c>
      <c r="G325" s="7">
        <v>0</v>
      </c>
      <c r="H325" s="7">
        <v>0</v>
      </c>
      <c r="I325" s="7">
        <f>G325+H325</f>
        <v>0</v>
      </c>
      <c r="J325" s="7">
        <v>0</v>
      </c>
      <c r="K325" s="7">
        <v>0</v>
      </c>
      <c r="L325" s="7">
        <v>0</v>
      </c>
      <c r="M325" s="13"/>
      <c r="N325" s="13"/>
      <c r="O325" s="13"/>
    </row>
    <row r="326" spans="2:15" ht="140.25" customHeight="1" hidden="1">
      <c r="B326" s="23" t="s">
        <v>595</v>
      </c>
      <c r="C326" s="5" t="s">
        <v>62</v>
      </c>
      <c r="D326" s="6" t="s">
        <v>51</v>
      </c>
      <c r="E326" s="6" t="s">
        <v>596</v>
      </c>
      <c r="F326" s="5"/>
      <c r="G326" s="7">
        <f aca="true" t="shared" si="150" ref="G326:L326">G327</f>
        <v>0</v>
      </c>
      <c r="H326" s="7">
        <f t="shared" si="150"/>
        <v>0</v>
      </c>
      <c r="I326" s="7">
        <f t="shared" si="150"/>
        <v>0</v>
      </c>
      <c r="J326" s="7">
        <f t="shared" si="150"/>
        <v>0</v>
      </c>
      <c r="K326" s="7">
        <f t="shared" si="150"/>
        <v>0</v>
      </c>
      <c r="L326" s="7">
        <f t="shared" si="150"/>
        <v>0</v>
      </c>
      <c r="M326" s="13"/>
      <c r="N326" s="13"/>
      <c r="O326" s="13"/>
    </row>
    <row r="327" spans="2:15" ht="114.75" customHeight="1" hidden="1">
      <c r="B327" s="23" t="s">
        <v>122</v>
      </c>
      <c r="C327" s="5" t="s">
        <v>62</v>
      </c>
      <c r="D327" s="6" t="s">
        <v>51</v>
      </c>
      <c r="E327" s="6" t="s">
        <v>596</v>
      </c>
      <c r="F327" s="5" t="s">
        <v>231</v>
      </c>
      <c r="G327" s="7">
        <v>0</v>
      </c>
      <c r="H327" s="7">
        <v>0</v>
      </c>
      <c r="I327" s="7">
        <f>G327+H327</f>
        <v>0</v>
      </c>
      <c r="J327" s="7">
        <v>0</v>
      </c>
      <c r="K327" s="7">
        <v>0</v>
      </c>
      <c r="L327" s="7">
        <v>0</v>
      </c>
      <c r="M327" s="13"/>
      <c r="N327" s="13"/>
      <c r="O327" s="13"/>
    </row>
    <row r="328" spans="2:15" ht="255" customHeight="1" hidden="1">
      <c r="B328" s="23" t="s">
        <v>628</v>
      </c>
      <c r="C328" s="5" t="s">
        <v>62</v>
      </c>
      <c r="D328" s="6" t="s">
        <v>51</v>
      </c>
      <c r="E328" s="6" t="s">
        <v>626</v>
      </c>
      <c r="F328" s="5"/>
      <c r="G328" s="7">
        <f aca="true" t="shared" si="151" ref="G328:L328">G329</f>
        <v>0</v>
      </c>
      <c r="H328" s="7">
        <f t="shared" si="151"/>
        <v>0</v>
      </c>
      <c r="I328" s="7">
        <f t="shared" si="151"/>
        <v>0</v>
      </c>
      <c r="J328" s="7">
        <f t="shared" si="151"/>
        <v>0</v>
      </c>
      <c r="K328" s="7">
        <f t="shared" si="151"/>
        <v>0</v>
      </c>
      <c r="L328" s="7">
        <f t="shared" si="151"/>
        <v>0</v>
      </c>
      <c r="M328" s="13"/>
      <c r="N328" s="13"/>
      <c r="O328" s="13"/>
    </row>
    <row r="329" spans="2:15" ht="114.75" customHeight="1" hidden="1">
      <c r="B329" s="23" t="s">
        <v>122</v>
      </c>
      <c r="C329" s="5" t="s">
        <v>62</v>
      </c>
      <c r="D329" s="6" t="s">
        <v>51</v>
      </c>
      <c r="E329" s="6" t="s">
        <v>626</v>
      </c>
      <c r="F329" s="5" t="s">
        <v>231</v>
      </c>
      <c r="G329" s="7">
        <v>0</v>
      </c>
      <c r="H329" s="7">
        <f>I329-G329</f>
        <v>0</v>
      </c>
      <c r="I329" s="7"/>
      <c r="J329" s="7">
        <v>0</v>
      </c>
      <c r="K329" s="7">
        <v>0</v>
      </c>
      <c r="L329" s="7">
        <v>0</v>
      </c>
      <c r="M329" s="13"/>
      <c r="N329" s="13"/>
      <c r="O329" s="13"/>
    </row>
    <row r="330" spans="2:15" ht="12.75">
      <c r="B330" s="22" t="s">
        <v>27</v>
      </c>
      <c r="C330" s="5" t="s">
        <v>62</v>
      </c>
      <c r="D330" s="6" t="s">
        <v>52</v>
      </c>
      <c r="E330" s="6"/>
      <c r="F330" s="5"/>
      <c r="G330" s="7">
        <f aca="true" t="shared" si="152" ref="G330:L330">G331+G342</f>
        <v>143946519.71999997</v>
      </c>
      <c r="H330" s="7">
        <f t="shared" si="152"/>
        <v>100073689.27</v>
      </c>
      <c r="I330" s="7">
        <f t="shared" si="152"/>
        <v>244020208.98999998</v>
      </c>
      <c r="J330" s="7">
        <f t="shared" si="152"/>
        <v>377822312.21</v>
      </c>
      <c r="K330" s="7">
        <f t="shared" si="152"/>
        <v>0</v>
      </c>
      <c r="L330" s="7">
        <f t="shared" si="152"/>
        <v>0</v>
      </c>
      <c r="M330" s="13"/>
      <c r="N330" s="13"/>
      <c r="O330" s="13"/>
    </row>
    <row r="331" spans="2:15" ht="63.75" customHeight="1" hidden="1">
      <c r="B331" s="22" t="s">
        <v>249</v>
      </c>
      <c r="C331" s="5" t="s">
        <v>62</v>
      </c>
      <c r="D331" s="6" t="s">
        <v>52</v>
      </c>
      <c r="E331" s="6" t="s">
        <v>110</v>
      </c>
      <c r="F331" s="5"/>
      <c r="G331" s="7">
        <f aca="true" t="shared" si="153" ref="G331:L331">G332+G336+G338+G340+G334</f>
        <v>0</v>
      </c>
      <c r="H331" s="7">
        <f t="shared" si="153"/>
        <v>0</v>
      </c>
      <c r="I331" s="7">
        <f t="shared" si="153"/>
        <v>0</v>
      </c>
      <c r="J331" s="7">
        <f t="shared" si="153"/>
        <v>0</v>
      </c>
      <c r="K331" s="7">
        <f t="shared" si="153"/>
        <v>0</v>
      </c>
      <c r="L331" s="7">
        <f t="shared" si="153"/>
        <v>0</v>
      </c>
      <c r="M331" s="13"/>
      <c r="N331" s="13"/>
      <c r="O331" s="13"/>
    </row>
    <row r="332" spans="2:15" ht="89.25" customHeight="1" hidden="1">
      <c r="B332" s="22" t="s">
        <v>159</v>
      </c>
      <c r="C332" s="5" t="s">
        <v>62</v>
      </c>
      <c r="D332" s="6" t="s">
        <v>52</v>
      </c>
      <c r="E332" s="6" t="s">
        <v>131</v>
      </c>
      <c r="F332" s="5"/>
      <c r="G332" s="7">
        <f aca="true" t="shared" si="154" ref="G332:L332">G333</f>
        <v>0</v>
      </c>
      <c r="H332" s="7">
        <f t="shared" si="154"/>
        <v>0</v>
      </c>
      <c r="I332" s="7">
        <f t="shared" si="154"/>
        <v>0</v>
      </c>
      <c r="J332" s="7">
        <f t="shared" si="154"/>
        <v>0</v>
      </c>
      <c r="K332" s="7">
        <f t="shared" si="154"/>
        <v>0</v>
      </c>
      <c r="L332" s="7">
        <f t="shared" si="154"/>
        <v>0</v>
      </c>
      <c r="M332" s="13"/>
      <c r="N332" s="13"/>
      <c r="O332" s="13"/>
    </row>
    <row r="333" spans="2:15" ht="114.75" customHeight="1" hidden="1">
      <c r="B333" s="22" t="s">
        <v>117</v>
      </c>
      <c r="C333" s="5" t="s">
        <v>62</v>
      </c>
      <c r="D333" s="6" t="s">
        <v>52</v>
      </c>
      <c r="E333" s="6" t="s">
        <v>131</v>
      </c>
      <c r="F333" s="5">
        <v>600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13"/>
      <c r="N333" s="13"/>
      <c r="O333" s="13"/>
    </row>
    <row r="334" spans="2:15" ht="102" customHeight="1" hidden="1">
      <c r="B334" s="22" t="s">
        <v>270</v>
      </c>
      <c r="C334" s="5" t="s">
        <v>62</v>
      </c>
      <c r="D334" s="6" t="s">
        <v>52</v>
      </c>
      <c r="E334" s="6" t="s">
        <v>269</v>
      </c>
      <c r="F334" s="5"/>
      <c r="G334" s="7">
        <f aca="true" t="shared" si="155" ref="G334:L334">G335</f>
        <v>0</v>
      </c>
      <c r="H334" s="7">
        <f t="shared" si="155"/>
        <v>0</v>
      </c>
      <c r="I334" s="7">
        <f t="shared" si="155"/>
        <v>0</v>
      </c>
      <c r="J334" s="7">
        <f t="shared" si="155"/>
        <v>0</v>
      </c>
      <c r="K334" s="7">
        <f t="shared" si="155"/>
        <v>0</v>
      </c>
      <c r="L334" s="7">
        <f t="shared" si="155"/>
        <v>0</v>
      </c>
      <c r="M334" s="13"/>
      <c r="N334" s="13"/>
      <c r="O334" s="13"/>
    </row>
    <row r="335" spans="2:15" ht="114.75" customHeight="1" hidden="1">
      <c r="B335" s="22" t="s">
        <v>117</v>
      </c>
      <c r="C335" s="5" t="s">
        <v>62</v>
      </c>
      <c r="D335" s="6" t="s">
        <v>52</v>
      </c>
      <c r="E335" s="6" t="s">
        <v>269</v>
      </c>
      <c r="F335" s="5" t="s">
        <v>216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13"/>
      <c r="N335" s="13"/>
      <c r="O335" s="13"/>
    </row>
    <row r="336" spans="2:15" ht="409.5" customHeight="1" hidden="1">
      <c r="B336" s="23" t="s">
        <v>156</v>
      </c>
      <c r="C336" s="5" t="s">
        <v>62</v>
      </c>
      <c r="D336" s="6" t="s">
        <v>52</v>
      </c>
      <c r="E336" s="6" t="s">
        <v>132</v>
      </c>
      <c r="F336" s="5"/>
      <c r="G336" s="7">
        <f aca="true" t="shared" si="156" ref="G336:L336">G337</f>
        <v>0</v>
      </c>
      <c r="H336" s="7">
        <f t="shared" si="156"/>
        <v>0</v>
      </c>
      <c r="I336" s="7">
        <f t="shared" si="156"/>
        <v>0</v>
      </c>
      <c r="J336" s="7">
        <f t="shared" si="156"/>
        <v>0</v>
      </c>
      <c r="K336" s="7">
        <f t="shared" si="156"/>
        <v>0</v>
      </c>
      <c r="L336" s="7">
        <f t="shared" si="156"/>
        <v>0</v>
      </c>
      <c r="M336" s="13"/>
      <c r="N336" s="13"/>
      <c r="O336" s="13"/>
    </row>
    <row r="337" spans="2:15" ht="114.75" customHeight="1" hidden="1">
      <c r="B337" s="22" t="s">
        <v>117</v>
      </c>
      <c r="C337" s="5" t="s">
        <v>62</v>
      </c>
      <c r="D337" s="6" t="s">
        <v>52</v>
      </c>
      <c r="E337" s="6" t="s">
        <v>132</v>
      </c>
      <c r="F337" s="5">
        <v>600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13"/>
      <c r="N337" s="13"/>
      <c r="O337" s="13"/>
    </row>
    <row r="338" spans="2:15" ht="153" customHeight="1" hidden="1">
      <c r="B338" s="22" t="s">
        <v>158</v>
      </c>
      <c r="C338" s="5" t="s">
        <v>62</v>
      </c>
      <c r="D338" s="6" t="s">
        <v>52</v>
      </c>
      <c r="E338" s="6" t="s">
        <v>133</v>
      </c>
      <c r="F338" s="5"/>
      <c r="G338" s="7">
        <f aca="true" t="shared" si="157" ref="G338:L338">G339</f>
        <v>0</v>
      </c>
      <c r="H338" s="7">
        <f t="shared" si="157"/>
        <v>0</v>
      </c>
      <c r="I338" s="7">
        <f t="shared" si="157"/>
        <v>0</v>
      </c>
      <c r="J338" s="7">
        <f t="shared" si="157"/>
        <v>0</v>
      </c>
      <c r="K338" s="7">
        <f t="shared" si="157"/>
        <v>0</v>
      </c>
      <c r="L338" s="7">
        <f t="shared" si="157"/>
        <v>0</v>
      </c>
      <c r="M338" s="13"/>
      <c r="N338" s="13"/>
      <c r="O338" s="13"/>
    </row>
    <row r="339" spans="2:15" ht="114.75" customHeight="1" hidden="1">
      <c r="B339" s="22" t="s">
        <v>117</v>
      </c>
      <c r="C339" s="5" t="s">
        <v>62</v>
      </c>
      <c r="D339" s="6" t="s">
        <v>52</v>
      </c>
      <c r="E339" s="6" t="s">
        <v>133</v>
      </c>
      <c r="F339" s="5">
        <v>600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13"/>
      <c r="N339" s="13"/>
      <c r="O339" s="13"/>
    </row>
    <row r="340" spans="2:15" ht="153" customHeight="1" hidden="1">
      <c r="B340" s="22" t="s">
        <v>266</v>
      </c>
      <c r="C340" s="5" t="s">
        <v>62</v>
      </c>
      <c r="D340" s="6" t="s">
        <v>52</v>
      </c>
      <c r="E340" s="6" t="s">
        <v>91</v>
      </c>
      <c r="F340" s="5"/>
      <c r="G340" s="7">
        <f aca="true" t="shared" si="158" ref="G340:L340">G341</f>
        <v>0</v>
      </c>
      <c r="H340" s="7">
        <f t="shared" si="158"/>
        <v>0</v>
      </c>
      <c r="I340" s="7">
        <f t="shared" si="158"/>
        <v>0</v>
      </c>
      <c r="J340" s="7">
        <f t="shared" si="158"/>
        <v>0</v>
      </c>
      <c r="K340" s="7">
        <f t="shared" si="158"/>
        <v>0</v>
      </c>
      <c r="L340" s="7">
        <f t="shared" si="158"/>
        <v>0</v>
      </c>
      <c r="M340" s="13"/>
      <c r="N340" s="13"/>
      <c r="O340" s="13"/>
    </row>
    <row r="341" spans="2:15" ht="114.75" customHeight="1" hidden="1">
      <c r="B341" s="22" t="s">
        <v>117</v>
      </c>
      <c r="C341" s="5" t="s">
        <v>62</v>
      </c>
      <c r="D341" s="6" t="s">
        <v>52</v>
      </c>
      <c r="E341" s="6" t="s">
        <v>91</v>
      </c>
      <c r="F341" s="5">
        <v>600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13"/>
      <c r="N341" s="13"/>
      <c r="O341" s="13"/>
    </row>
    <row r="342" spans="2:15" ht="25.5">
      <c r="B342" s="22" t="s">
        <v>370</v>
      </c>
      <c r="C342" s="5" t="s">
        <v>62</v>
      </c>
      <c r="D342" s="6" t="s">
        <v>52</v>
      </c>
      <c r="E342" s="6" t="s">
        <v>290</v>
      </c>
      <c r="F342" s="5"/>
      <c r="G342" s="7">
        <f aca="true" t="shared" si="159" ref="G342:L342">G343</f>
        <v>143946519.71999997</v>
      </c>
      <c r="H342" s="7">
        <f t="shared" si="159"/>
        <v>100073689.27</v>
      </c>
      <c r="I342" s="7">
        <f t="shared" si="159"/>
        <v>244020208.98999998</v>
      </c>
      <c r="J342" s="7">
        <f t="shared" si="159"/>
        <v>377822312.21</v>
      </c>
      <c r="K342" s="7">
        <f t="shared" si="159"/>
        <v>0</v>
      </c>
      <c r="L342" s="7">
        <f t="shared" si="159"/>
        <v>0</v>
      </c>
      <c r="M342" s="13"/>
      <c r="N342" s="13"/>
      <c r="O342" s="13"/>
    </row>
    <row r="343" spans="2:15" ht="12.75">
      <c r="B343" s="22" t="s">
        <v>371</v>
      </c>
      <c r="C343" s="5" t="s">
        <v>62</v>
      </c>
      <c r="D343" s="6" t="s">
        <v>52</v>
      </c>
      <c r="E343" s="6" t="s">
        <v>285</v>
      </c>
      <c r="F343" s="5"/>
      <c r="G343" s="7">
        <f aca="true" t="shared" si="160" ref="G343:L343">G344+G367</f>
        <v>143946519.71999997</v>
      </c>
      <c r="H343" s="7">
        <f t="shared" si="160"/>
        <v>100073689.27</v>
      </c>
      <c r="I343" s="7">
        <f t="shared" si="160"/>
        <v>244020208.98999998</v>
      </c>
      <c r="J343" s="7">
        <f t="shared" si="160"/>
        <v>377822312.21</v>
      </c>
      <c r="K343" s="7">
        <f t="shared" si="160"/>
        <v>0</v>
      </c>
      <c r="L343" s="7">
        <f t="shared" si="160"/>
        <v>0</v>
      </c>
      <c r="M343" s="13"/>
      <c r="N343" s="13"/>
      <c r="O343" s="13"/>
    </row>
    <row r="344" spans="2:15" ht="30.75" customHeight="1">
      <c r="B344" s="22" t="s">
        <v>394</v>
      </c>
      <c r="C344" s="5" t="s">
        <v>62</v>
      </c>
      <c r="D344" s="6" t="s">
        <v>52</v>
      </c>
      <c r="E344" s="6" t="s">
        <v>317</v>
      </c>
      <c r="F344" s="5"/>
      <c r="G344" s="7">
        <f aca="true" t="shared" si="161" ref="G344:L344">G345+G347+G349+G359+G361+G365+G363+G353+G355+G357+G351</f>
        <v>117377045.10999998</v>
      </c>
      <c r="H344" s="7">
        <f t="shared" si="161"/>
        <v>82042959.78999999</v>
      </c>
      <c r="I344" s="7">
        <f t="shared" si="161"/>
        <v>199420004.89999998</v>
      </c>
      <c r="J344" s="7">
        <f t="shared" si="161"/>
        <v>307412522.40999997</v>
      </c>
      <c r="K344" s="7">
        <f t="shared" si="161"/>
        <v>0</v>
      </c>
      <c r="L344" s="7">
        <f t="shared" si="161"/>
        <v>0</v>
      </c>
      <c r="M344" s="13"/>
      <c r="N344" s="13"/>
      <c r="O344" s="13"/>
    </row>
    <row r="345" spans="2:15" ht="27" customHeight="1">
      <c r="B345" s="22" t="s">
        <v>395</v>
      </c>
      <c r="C345" s="5" t="s">
        <v>62</v>
      </c>
      <c r="D345" s="6" t="s">
        <v>52</v>
      </c>
      <c r="E345" s="6" t="s">
        <v>318</v>
      </c>
      <c r="F345" s="5"/>
      <c r="G345" s="7">
        <f aca="true" t="shared" si="162" ref="G345:L345">G346</f>
        <v>63335500.41</v>
      </c>
      <c r="H345" s="7">
        <f t="shared" si="162"/>
        <v>17606668.040000007</v>
      </c>
      <c r="I345" s="7">
        <f t="shared" si="162"/>
        <v>80942168.45</v>
      </c>
      <c r="J345" s="7">
        <f t="shared" si="162"/>
        <v>80728260.64</v>
      </c>
      <c r="K345" s="7">
        <f t="shared" si="162"/>
        <v>0</v>
      </c>
      <c r="L345" s="7">
        <f t="shared" si="162"/>
        <v>0</v>
      </c>
      <c r="M345" s="13"/>
      <c r="N345" s="13"/>
      <c r="O345" s="13"/>
    </row>
    <row r="346" spans="2:15" ht="25.5">
      <c r="B346" s="22" t="s">
        <v>117</v>
      </c>
      <c r="C346" s="5" t="s">
        <v>62</v>
      </c>
      <c r="D346" s="6" t="s">
        <v>52</v>
      </c>
      <c r="E346" s="6" t="s">
        <v>318</v>
      </c>
      <c r="F346" s="5" t="s">
        <v>216</v>
      </c>
      <c r="G346" s="7">
        <f>63685500.41-350000</f>
        <v>63335500.41</v>
      </c>
      <c r="H346" s="7">
        <f>I346-G346</f>
        <v>17606668.040000007</v>
      </c>
      <c r="I346" s="7">
        <f>80942169.45-1</f>
        <v>80942168.45</v>
      </c>
      <c r="J346" s="7">
        <v>80728260.64</v>
      </c>
      <c r="K346" s="7">
        <v>0</v>
      </c>
      <c r="L346" s="7">
        <v>0</v>
      </c>
      <c r="M346" s="13"/>
      <c r="N346" s="13"/>
      <c r="O346" s="13"/>
    </row>
    <row r="347" spans="2:15" ht="102" customHeight="1" hidden="1">
      <c r="B347" s="22" t="s">
        <v>270</v>
      </c>
      <c r="C347" s="5" t="s">
        <v>62</v>
      </c>
      <c r="D347" s="6" t="s">
        <v>52</v>
      </c>
      <c r="E347" s="6" t="s">
        <v>319</v>
      </c>
      <c r="F347" s="5"/>
      <c r="G347" s="7">
        <f aca="true" t="shared" si="163" ref="G347:L347">G348</f>
        <v>0</v>
      </c>
      <c r="H347" s="7">
        <f t="shared" si="163"/>
        <v>0</v>
      </c>
      <c r="I347" s="7">
        <f t="shared" si="163"/>
        <v>0</v>
      </c>
      <c r="J347" s="7">
        <f t="shared" si="163"/>
        <v>0</v>
      </c>
      <c r="K347" s="7">
        <f t="shared" si="163"/>
        <v>0</v>
      </c>
      <c r="L347" s="7">
        <f t="shared" si="163"/>
        <v>0</v>
      </c>
      <c r="M347" s="13"/>
      <c r="N347" s="13"/>
      <c r="O347" s="13"/>
    </row>
    <row r="348" spans="2:15" ht="114.75" customHeight="1" hidden="1">
      <c r="B348" s="22" t="s">
        <v>117</v>
      </c>
      <c r="C348" s="5" t="s">
        <v>62</v>
      </c>
      <c r="D348" s="6" t="s">
        <v>52</v>
      </c>
      <c r="E348" s="6" t="s">
        <v>319</v>
      </c>
      <c r="F348" s="5" t="s">
        <v>216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13"/>
      <c r="N348" s="13"/>
      <c r="O348" s="13"/>
    </row>
    <row r="349" spans="2:15" ht="76.5">
      <c r="B349" s="23" t="s">
        <v>393</v>
      </c>
      <c r="C349" s="5" t="s">
        <v>62</v>
      </c>
      <c r="D349" s="6" t="s">
        <v>52</v>
      </c>
      <c r="E349" s="6" t="s">
        <v>320</v>
      </c>
      <c r="F349" s="5"/>
      <c r="G349" s="7">
        <f aca="true" t="shared" si="164" ref="G349:L349">G350</f>
        <v>9735477</v>
      </c>
      <c r="H349" s="7">
        <f t="shared" si="164"/>
        <v>65753937</v>
      </c>
      <c r="I349" s="7">
        <f t="shared" si="164"/>
        <v>75489414</v>
      </c>
      <c r="J349" s="7">
        <f t="shared" si="164"/>
        <v>182362223</v>
      </c>
      <c r="K349" s="7">
        <f t="shared" si="164"/>
        <v>0</v>
      </c>
      <c r="L349" s="7">
        <f t="shared" si="164"/>
        <v>0</v>
      </c>
      <c r="M349" s="13"/>
      <c r="N349" s="13"/>
      <c r="O349" s="13"/>
    </row>
    <row r="350" spans="2:15" ht="25.5">
      <c r="B350" s="22" t="s">
        <v>117</v>
      </c>
      <c r="C350" s="5" t="s">
        <v>62</v>
      </c>
      <c r="D350" s="6" t="s">
        <v>52</v>
      </c>
      <c r="E350" s="6" t="s">
        <v>320</v>
      </c>
      <c r="F350" s="5" t="s">
        <v>216</v>
      </c>
      <c r="G350" s="7">
        <v>9735477</v>
      </c>
      <c r="H350" s="7">
        <f>I350-G350</f>
        <v>65753937</v>
      </c>
      <c r="I350" s="7">
        <v>75489414</v>
      </c>
      <c r="J350" s="7">
        <v>182362223</v>
      </c>
      <c r="K350" s="7">
        <v>0</v>
      </c>
      <c r="L350" s="7">
        <v>0</v>
      </c>
      <c r="M350" s="13"/>
      <c r="N350" s="13"/>
      <c r="O350" s="13"/>
    </row>
    <row r="351" spans="2:15" ht="24.75" customHeight="1">
      <c r="B351" s="22" t="s">
        <v>570</v>
      </c>
      <c r="C351" s="5" t="s">
        <v>62</v>
      </c>
      <c r="D351" s="6" t="s">
        <v>52</v>
      </c>
      <c r="E351" s="6" t="s">
        <v>627</v>
      </c>
      <c r="F351" s="5"/>
      <c r="G351" s="7">
        <f aca="true" t="shared" si="165" ref="G351:L351">G352</f>
        <v>25000000</v>
      </c>
      <c r="H351" s="7">
        <f t="shared" si="165"/>
        <v>-97700</v>
      </c>
      <c r="I351" s="7">
        <f t="shared" si="165"/>
        <v>24902300</v>
      </c>
      <c r="J351" s="7">
        <f t="shared" si="165"/>
        <v>25845100</v>
      </c>
      <c r="K351" s="7">
        <f t="shared" si="165"/>
        <v>0</v>
      </c>
      <c r="L351" s="7">
        <f t="shared" si="165"/>
        <v>0</v>
      </c>
      <c r="M351" s="13"/>
      <c r="N351" s="13"/>
      <c r="O351" s="13"/>
    </row>
    <row r="352" spans="2:15" ht="25.5">
      <c r="B352" s="22" t="s">
        <v>117</v>
      </c>
      <c r="C352" s="5" t="s">
        <v>62</v>
      </c>
      <c r="D352" s="6" t="s">
        <v>52</v>
      </c>
      <c r="E352" s="6" t="s">
        <v>627</v>
      </c>
      <c r="F352" s="5" t="s">
        <v>216</v>
      </c>
      <c r="G352" s="7">
        <v>25000000</v>
      </c>
      <c r="H352" s="7">
        <f>I352-G352</f>
        <v>-97700</v>
      </c>
      <c r="I352" s="7">
        <v>24902300</v>
      </c>
      <c r="J352" s="7">
        <v>25845100</v>
      </c>
      <c r="K352" s="7">
        <v>0</v>
      </c>
      <c r="L352" s="7">
        <v>0</v>
      </c>
      <c r="M352" s="13"/>
      <c r="N352" s="13"/>
      <c r="O352" s="13"/>
    </row>
    <row r="353" spans="2:15" ht="178.5" customHeight="1" hidden="1">
      <c r="B353" s="22" t="s">
        <v>570</v>
      </c>
      <c r="C353" s="5" t="s">
        <v>62</v>
      </c>
      <c r="D353" s="6" t="s">
        <v>52</v>
      </c>
      <c r="E353" s="6" t="s">
        <v>571</v>
      </c>
      <c r="F353" s="5"/>
      <c r="G353" s="7">
        <f aca="true" t="shared" si="166" ref="G353:L353">G354</f>
        <v>0</v>
      </c>
      <c r="H353" s="7">
        <f t="shared" si="166"/>
        <v>0</v>
      </c>
      <c r="I353" s="7">
        <f t="shared" si="166"/>
        <v>0</v>
      </c>
      <c r="J353" s="7">
        <f t="shared" si="166"/>
        <v>0</v>
      </c>
      <c r="K353" s="7">
        <f t="shared" si="166"/>
        <v>0</v>
      </c>
      <c r="L353" s="7">
        <f t="shared" si="166"/>
        <v>0</v>
      </c>
      <c r="M353" s="13"/>
      <c r="N353" s="13"/>
      <c r="O353" s="13"/>
    </row>
    <row r="354" spans="2:15" ht="114.75" customHeight="1" hidden="1">
      <c r="B354" s="22" t="s">
        <v>117</v>
      </c>
      <c r="C354" s="5" t="s">
        <v>62</v>
      </c>
      <c r="D354" s="6" t="s">
        <v>52</v>
      </c>
      <c r="E354" s="6" t="s">
        <v>571</v>
      </c>
      <c r="F354" s="5" t="s">
        <v>216</v>
      </c>
      <c r="G354" s="7">
        <v>0</v>
      </c>
      <c r="H354" s="7">
        <v>0</v>
      </c>
      <c r="I354" s="7">
        <f>G354+H354</f>
        <v>0</v>
      </c>
      <c r="J354" s="7">
        <v>0</v>
      </c>
      <c r="K354" s="7">
        <v>0</v>
      </c>
      <c r="L354" s="7">
        <v>0</v>
      </c>
      <c r="M354" s="13"/>
      <c r="N354" s="13"/>
      <c r="O354" s="13"/>
    </row>
    <row r="355" spans="2:15" ht="38.25">
      <c r="B355" s="22" t="s">
        <v>574</v>
      </c>
      <c r="C355" s="5" t="s">
        <v>62</v>
      </c>
      <c r="D355" s="6" t="s">
        <v>52</v>
      </c>
      <c r="E355" s="6" t="s">
        <v>575</v>
      </c>
      <c r="F355" s="5"/>
      <c r="G355" s="7">
        <f aca="true" t="shared" si="167" ref="G355:L355">G356</f>
        <v>15876507.5</v>
      </c>
      <c r="H355" s="7">
        <f t="shared" si="167"/>
        <v>-1650793.210000001</v>
      </c>
      <c r="I355" s="7">
        <f t="shared" si="167"/>
        <v>14225714.29</v>
      </c>
      <c r="J355" s="7">
        <f t="shared" si="167"/>
        <v>14616530.61</v>
      </c>
      <c r="K355" s="7">
        <f t="shared" si="167"/>
        <v>0</v>
      </c>
      <c r="L355" s="7">
        <f t="shared" si="167"/>
        <v>0</v>
      </c>
      <c r="M355" s="13"/>
      <c r="N355" s="13"/>
      <c r="O355" s="13"/>
    </row>
    <row r="356" spans="2:15" ht="25.5">
      <c r="B356" s="22" t="s">
        <v>117</v>
      </c>
      <c r="C356" s="5" t="s">
        <v>62</v>
      </c>
      <c r="D356" s="6" t="s">
        <v>52</v>
      </c>
      <c r="E356" s="6" t="s">
        <v>575</v>
      </c>
      <c r="F356" s="5" t="s">
        <v>216</v>
      </c>
      <c r="G356" s="7">
        <v>15876507.5</v>
      </c>
      <c r="H356" s="7">
        <f>I356-G356</f>
        <v>-1650793.210000001</v>
      </c>
      <c r="I356" s="7">
        <v>14225714.29</v>
      </c>
      <c r="J356" s="7">
        <v>14616530.61</v>
      </c>
      <c r="K356" s="7">
        <v>0</v>
      </c>
      <c r="L356" s="7">
        <v>0</v>
      </c>
      <c r="M356" s="13"/>
      <c r="N356" s="13"/>
      <c r="O356" s="13"/>
    </row>
    <row r="357" spans="2:15" ht="40.5" customHeight="1" hidden="1">
      <c r="B357" s="23" t="s">
        <v>595</v>
      </c>
      <c r="C357" s="5" t="s">
        <v>62</v>
      </c>
      <c r="D357" s="6" t="s">
        <v>52</v>
      </c>
      <c r="E357" s="6" t="s">
        <v>622</v>
      </c>
      <c r="F357" s="5"/>
      <c r="G357" s="7">
        <f aca="true" t="shared" si="168" ref="G357:L357">G358</f>
        <v>0</v>
      </c>
      <c r="H357" s="7">
        <f t="shared" si="168"/>
        <v>0</v>
      </c>
      <c r="I357" s="7">
        <f t="shared" si="168"/>
        <v>0</v>
      </c>
      <c r="J357" s="7">
        <f t="shared" si="168"/>
        <v>0</v>
      </c>
      <c r="K357" s="7">
        <f t="shared" si="168"/>
        <v>0</v>
      </c>
      <c r="L357" s="7">
        <f t="shared" si="168"/>
        <v>0</v>
      </c>
      <c r="M357" s="13"/>
      <c r="N357" s="13"/>
      <c r="O357" s="13"/>
    </row>
    <row r="358" spans="2:15" ht="24.75" customHeight="1" hidden="1">
      <c r="B358" s="22" t="s">
        <v>117</v>
      </c>
      <c r="C358" s="5" t="s">
        <v>62</v>
      </c>
      <c r="D358" s="6" t="s">
        <v>52</v>
      </c>
      <c r="E358" s="6" t="s">
        <v>622</v>
      </c>
      <c r="F358" s="5" t="s">
        <v>216</v>
      </c>
      <c r="G358" s="7">
        <v>0</v>
      </c>
      <c r="H358" s="7">
        <v>0</v>
      </c>
      <c r="I358" s="7">
        <f>G358+H358</f>
        <v>0</v>
      </c>
      <c r="J358" s="7">
        <v>0</v>
      </c>
      <c r="K358" s="7">
        <v>0</v>
      </c>
      <c r="L358" s="7">
        <v>0</v>
      </c>
      <c r="M358" s="13"/>
      <c r="N358" s="13"/>
      <c r="O358" s="13"/>
    </row>
    <row r="359" spans="2:15" ht="26.25" customHeight="1" hidden="1">
      <c r="B359" s="22" t="s">
        <v>266</v>
      </c>
      <c r="C359" s="5" t="s">
        <v>62</v>
      </c>
      <c r="D359" s="6" t="s">
        <v>52</v>
      </c>
      <c r="E359" s="6" t="s">
        <v>322</v>
      </c>
      <c r="F359" s="5"/>
      <c r="G359" s="7">
        <f aca="true" t="shared" si="169" ref="G359:L359">G360</f>
        <v>0</v>
      </c>
      <c r="H359" s="7">
        <f t="shared" si="169"/>
        <v>0</v>
      </c>
      <c r="I359" s="7">
        <f t="shared" si="169"/>
        <v>0</v>
      </c>
      <c r="J359" s="7">
        <f t="shared" si="169"/>
        <v>0</v>
      </c>
      <c r="K359" s="7">
        <f t="shared" si="169"/>
        <v>0</v>
      </c>
      <c r="L359" s="7">
        <f t="shared" si="169"/>
        <v>0</v>
      </c>
      <c r="M359" s="13"/>
      <c r="N359" s="13"/>
      <c r="O359" s="13"/>
    </row>
    <row r="360" spans="2:15" ht="22.5" customHeight="1" hidden="1">
      <c r="B360" s="22" t="s">
        <v>117</v>
      </c>
      <c r="C360" s="5" t="s">
        <v>62</v>
      </c>
      <c r="D360" s="6" t="s">
        <v>52</v>
      </c>
      <c r="E360" s="6" t="s">
        <v>322</v>
      </c>
      <c r="F360" s="5" t="s">
        <v>216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13"/>
      <c r="N360" s="13"/>
      <c r="O360" s="13"/>
    </row>
    <row r="361" spans="2:15" ht="25.5">
      <c r="B361" s="22" t="s">
        <v>265</v>
      </c>
      <c r="C361" s="5" t="s">
        <v>62</v>
      </c>
      <c r="D361" s="6" t="s">
        <v>52</v>
      </c>
      <c r="E361" s="6" t="s">
        <v>321</v>
      </c>
      <c r="F361" s="5"/>
      <c r="G361" s="7">
        <f aca="true" t="shared" si="170" ref="G361:L361">G362</f>
        <v>1324285.71</v>
      </c>
      <c r="H361" s="7">
        <f t="shared" si="170"/>
        <v>322142.8600000001</v>
      </c>
      <c r="I361" s="7">
        <f t="shared" si="170"/>
        <v>1646428.57</v>
      </c>
      <c r="J361" s="7">
        <f t="shared" si="170"/>
        <v>1646428.57</v>
      </c>
      <c r="K361" s="7">
        <f t="shared" si="170"/>
        <v>0</v>
      </c>
      <c r="L361" s="7">
        <f t="shared" si="170"/>
        <v>0</v>
      </c>
      <c r="M361" s="13"/>
      <c r="N361" s="13"/>
      <c r="O361" s="13"/>
    </row>
    <row r="362" spans="2:15" ht="25.5">
      <c r="B362" s="22" t="s">
        <v>117</v>
      </c>
      <c r="C362" s="5" t="s">
        <v>62</v>
      </c>
      <c r="D362" s="6" t="s">
        <v>52</v>
      </c>
      <c r="E362" s="6" t="s">
        <v>321</v>
      </c>
      <c r="F362" s="5" t="s">
        <v>216</v>
      </c>
      <c r="G362" s="7">
        <v>1324285.71</v>
      </c>
      <c r="H362" s="7">
        <f>I362-G362</f>
        <v>322142.8600000001</v>
      </c>
      <c r="I362" s="7">
        <v>1646428.57</v>
      </c>
      <c r="J362" s="7">
        <v>1646428.57</v>
      </c>
      <c r="K362" s="7">
        <v>0</v>
      </c>
      <c r="L362" s="7">
        <v>0</v>
      </c>
      <c r="M362" s="13"/>
      <c r="N362" s="13"/>
      <c r="O362" s="13"/>
    </row>
    <row r="363" spans="2:15" ht="25.5">
      <c r="B363" s="22" t="s">
        <v>572</v>
      </c>
      <c r="C363" s="5" t="s">
        <v>62</v>
      </c>
      <c r="D363" s="6" t="s">
        <v>52</v>
      </c>
      <c r="E363" s="6" t="s">
        <v>573</v>
      </c>
      <c r="F363" s="5"/>
      <c r="G363" s="7">
        <f aca="true" t="shared" si="171" ref="G363:L363">G364</f>
        <v>2105274.49</v>
      </c>
      <c r="H363" s="7">
        <f t="shared" si="171"/>
        <v>108705.09999999963</v>
      </c>
      <c r="I363" s="7">
        <f t="shared" si="171"/>
        <v>2213979.59</v>
      </c>
      <c r="J363" s="7">
        <f t="shared" si="171"/>
        <v>2213979.59</v>
      </c>
      <c r="K363" s="7">
        <f t="shared" si="171"/>
        <v>0</v>
      </c>
      <c r="L363" s="7">
        <f t="shared" si="171"/>
        <v>0</v>
      </c>
      <c r="M363" s="13"/>
      <c r="N363" s="13"/>
      <c r="O363" s="13"/>
    </row>
    <row r="364" spans="2:15" ht="25.5">
      <c r="B364" s="22" t="s">
        <v>117</v>
      </c>
      <c r="C364" s="5" t="s">
        <v>62</v>
      </c>
      <c r="D364" s="6" t="s">
        <v>52</v>
      </c>
      <c r="E364" s="6" t="s">
        <v>573</v>
      </c>
      <c r="F364" s="5" t="s">
        <v>216</v>
      </c>
      <c r="G364" s="7">
        <v>2105274.49</v>
      </c>
      <c r="H364" s="7">
        <f>I364-G364</f>
        <v>108705.09999999963</v>
      </c>
      <c r="I364" s="7">
        <v>2213979.59</v>
      </c>
      <c r="J364" s="7">
        <v>2213979.59</v>
      </c>
      <c r="K364" s="7">
        <v>0</v>
      </c>
      <c r="L364" s="7">
        <v>0</v>
      </c>
      <c r="M364" s="13"/>
      <c r="N364" s="13"/>
      <c r="O364" s="13"/>
    </row>
    <row r="365" spans="2:15" ht="120" customHeight="1" hidden="1">
      <c r="B365" s="15" t="s">
        <v>500</v>
      </c>
      <c r="C365" s="5" t="s">
        <v>62</v>
      </c>
      <c r="D365" s="6" t="s">
        <v>52</v>
      </c>
      <c r="E365" s="6" t="s">
        <v>450</v>
      </c>
      <c r="F365" s="5"/>
      <c r="G365" s="7">
        <f aca="true" t="shared" si="172" ref="G365:L365">G366</f>
        <v>0</v>
      </c>
      <c r="H365" s="7">
        <f t="shared" si="172"/>
        <v>0</v>
      </c>
      <c r="I365" s="7">
        <f t="shared" si="172"/>
        <v>0</v>
      </c>
      <c r="J365" s="7">
        <f t="shared" si="172"/>
        <v>0</v>
      </c>
      <c r="K365" s="7">
        <f t="shared" si="172"/>
        <v>0</v>
      </c>
      <c r="L365" s="7">
        <f t="shared" si="172"/>
        <v>0</v>
      </c>
      <c r="M365" s="13"/>
      <c r="N365" s="13"/>
      <c r="O365" s="13"/>
    </row>
    <row r="366" spans="2:15" ht="108" customHeight="1" hidden="1">
      <c r="B366" s="15" t="s">
        <v>117</v>
      </c>
      <c r="C366" s="5" t="s">
        <v>62</v>
      </c>
      <c r="D366" s="6" t="s">
        <v>52</v>
      </c>
      <c r="E366" s="6" t="s">
        <v>450</v>
      </c>
      <c r="F366" s="5" t="s">
        <v>216</v>
      </c>
      <c r="G366" s="7">
        <v>0</v>
      </c>
      <c r="H366" s="7">
        <v>0</v>
      </c>
      <c r="I366" s="7">
        <f>G366+H366</f>
        <v>0</v>
      </c>
      <c r="J366" s="7">
        <v>0</v>
      </c>
      <c r="K366" s="7">
        <v>0</v>
      </c>
      <c r="L366" s="7">
        <v>0</v>
      </c>
      <c r="M366" s="13"/>
      <c r="N366" s="13"/>
      <c r="O366" s="13"/>
    </row>
    <row r="367" spans="2:15" ht="36">
      <c r="B367" s="15" t="s">
        <v>373</v>
      </c>
      <c r="C367" s="5" t="s">
        <v>62</v>
      </c>
      <c r="D367" s="6" t="s">
        <v>52</v>
      </c>
      <c r="E367" s="6" t="s">
        <v>372</v>
      </c>
      <c r="F367" s="5"/>
      <c r="G367" s="7">
        <f>G368+G378+G374+G372+G376+G380</f>
        <v>26569474.61</v>
      </c>
      <c r="H367" s="7">
        <f>H368+H378+H374+H372+H376+H380</f>
        <v>18030729.48</v>
      </c>
      <c r="I367" s="7">
        <f>I368+I378+I374+I372+I376+I380</f>
        <v>44600204.09</v>
      </c>
      <c r="J367" s="7">
        <f>J368+J378+J374+J372+J376+J380</f>
        <v>70409789.8</v>
      </c>
      <c r="K367" s="7">
        <f>K368+K378+K374+K372+K376</f>
        <v>0</v>
      </c>
      <c r="L367" s="7">
        <f>L368+L378+L374+L372+L376</f>
        <v>0</v>
      </c>
      <c r="M367" s="13"/>
      <c r="N367" s="13"/>
      <c r="O367" s="13"/>
    </row>
    <row r="368" spans="2:15" ht="18.75" customHeight="1">
      <c r="B368" s="15" t="s">
        <v>651</v>
      </c>
      <c r="C368" s="5" t="s">
        <v>62</v>
      </c>
      <c r="D368" s="6" t="s">
        <v>52</v>
      </c>
      <c r="E368" s="6" t="s">
        <v>621</v>
      </c>
      <c r="F368" s="5"/>
      <c r="G368" s="7">
        <f aca="true" t="shared" si="173" ref="G368:L368">G369</f>
        <v>507.39</v>
      </c>
      <c r="H368" s="7">
        <f t="shared" si="173"/>
        <v>-507.39</v>
      </c>
      <c r="I368" s="7">
        <f t="shared" si="173"/>
        <v>0</v>
      </c>
      <c r="J368" s="7">
        <f t="shared" si="173"/>
        <v>0</v>
      </c>
      <c r="K368" s="7">
        <f t="shared" si="173"/>
        <v>0</v>
      </c>
      <c r="L368" s="7">
        <f t="shared" si="173"/>
        <v>0</v>
      </c>
      <c r="M368" s="13"/>
      <c r="N368" s="13"/>
      <c r="O368" s="13"/>
    </row>
    <row r="369" spans="2:15" ht="24">
      <c r="B369" s="15" t="s">
        <v>117</v>
      </c>
      <c r="C369" s="5" t="s">
        <v>62</v>
      </c>
      <c r="D369" s="6" t="s">
        <v>52</v>
      </c>
      <c r="E369" s="6" t="s">
        <v>621</v>
      </c>
      <c r="F369" s="5" t="s">
        <v>216</v>
      </c>
      <c r="G369" s="7">
        <v>507.39</v>
      </c>
      <c r="H369" s="7">
        <f>I369-G369</f>
        <v>-507.39</v>
      </c>
      <c r="I369" s="7">
        <v>0</v>
      </c>
      <c r="J369" s="7">
        <v>0</v>
      </c>
      <c r="K369" s="7">
        <v>0</v>
      </c>
      <c r="L369" s="7">
        <v>0</v>
      </c>
      <c r="M369" s="13"/>
      <c r="N369" s="13"/>
      <c r="O369" s="13"/>
    </row>
    <row r="370" spans="2:15" ht="22.5" customHeight="1" hidden="1">
      <c r="B370" s="15"/>
      <c r="C370" s="5" t="s">
        <v>62</v>
      </c>
      <c r="D370" s="6" t="s">
        <v>52</v>
      </c>
      <c r="E370" s="6" t="s">
        <v>452</v>
      </c>
      <c r="F370" s="5"/>
      <c r="G370" s="7">
        <f aca="true" t="shared" si="174" ref="G370:L370">G371</f>
        <v>0</v>
      </c>
      <c r="H370" s="7">
        <f t="shared" si="174"/>
        <v>0</v>
      </c>
      <c r="I370" s="7">
        <f t="shared" si="174"/>
        <v>0</v>
      </c>
      <c r="J370" s="7">
        <f t="shared" si="174"/>
        <v>0</v>
      </c>
      <c r="K370" s="7">
        <f t="shared" si="174"/>
        <v>0</v>
      </c>
      <c r="L370" s="7">
        <f t="shared" si="174"/>
        <v>0</v>
      </c>
      <c r="M370" s="13"/>
      <c r="N370" s="13"/>
      <c r="O370" s="13"/>
    </row>
    <row r="371" spans="2:15" ht="33.75" customHeight="1" hidden="1">
      <c r="B371" s="15" t="s">
        <v>122</v>
      </c>
      <c r="C371" s="5" t="s">
        <v>62</v>
      </c>
      <c r="D371" s="6" t="s">
        <v>52</v>
      </c>
      <c r="E371" s="6" t="s">
        <v>452</v>
      </c>
      <c r="F371" s="5" t="s">
        <v>231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13"/>
      <c r="N371" s="13"/>
      <c r="O371" s="13"/>
    </row>
    <row r="372" spans="2:15" ht="36">
      <c r="B372" s="15" t="s">
        <v>594</v>
      </c>
      <c r="C372" s="5" t="s">
        <v>62</v>
      </c>
      <c r="D372" s="6" t="s">
        <v>52</v>
      </c>
      <c r="E372" s="6" t="s">
        <v>597</v>
      </c>
      <c r="F372" s="5"/>
      <c r="G372" s="7">
        <f aca="true" t="shared" si="175" ref="G372:L372">G373</f>
        <v>7000000</v>
      </c>
      <c r="H372" s="7">
        <f t="shared" si="175"/>
        <v>0</v>
      </c>
      <c r="I372" s="7">
        <f t="shared" si="175"/>
        <v>7000000</v>
      </c>
      <c r="J372" s="7">
        <f t="shared" si="175"/>
        <v>0</v>
      </c>
      <c r="K372" s="7">
        <f t="shared" si="175"/>
        <v>0</v>
      </c>
      <c r="L372" s="7">
        <f t="shared" si="175"/>
        <v>0</v>
      </c>
      <c r="M372" s="13"/>
      <c r="N372" s="13"/>
      <c r="O372" s="13"/>
    </row>
    <row r="373" spans="2:15" ht="24">
      <c r="B373" s="15" t="s">
        <v>122</v>
      </c>
      <c r="C373" s="5" t="s">
        <v>62</v>
      </c>
      <c r="D373" s="6" t="s">
        <v>52</v>
      </c>
      <c r="E373" s="6" t="s">
        <v>597</v>
      </c>
      <c r="F373" s="5" t="s">
        <v>231</v>
      </c>
      <c r="G373" s="7">
        <v>7000000</v>
      </c>
      <c r="H373" s="7">
        <f>I373-G373</f>
        <v>0</v>
      </c>
      <c r="I373" s="7">
        <v>7000000</v>
      </c>
      <c r="J373" s="7">
        <v>0</v>
      </c>
      <c r="K373" s="7">
        <v>0</v>
      </c>
      <c r="L373" s="7">
        <v>0</v>
      </c>
      <c r="M373" s="13"/>
      <c r="N373" s="13"/>
      <c r="O373" s="13"/>
    </row>
    <row r="374" spans="2:15" ht="216" customHeight="1" hidden="1">
      <c r="B374" s="15" t="s">
        <v>554</v>
      </c>
      <c r="C374" s="5" t="s">
        <v>62</v>
      </c>
      <c r="D374" s="6" t="s">
        <v>52</v>
      </c>
      <c r="E374" s="6" t="s">
        <v>553</v>
      </c>
      <c r="F374" s="5"/>
      <c r="G374" s="7">
        <f aca="true" t="shared" si="176" ref="G374:L374">G375</f>
        <v>0</v>
      </c>
      <c r="H374" s="7">
        <f t="shared" si="176"/>
        <v>0</v>
      </c>
      <c r="I374" s="7">
        <f t="shared" si="176"/>
        <v>0</v>
      </c>
      <c r="J374" s="7">
        <f t="shared" si="176"/>
        <v>0</v>
      </c>
      <c r="K374" s="7">
        <f t="shared" si="176"/>
        <v>0</v>
      </c>
      <c r="L374" s="7">
        <f t="shared" si="176"/>
        <v>0</v>
      </c>
      <c r="M374" s="19"/>
      <c r="N374" s="19"/>
      <c r="O374" s="19"/>
    </row>
    <row r="375" spans="2:15" ht="108" customHeight="1" hidden="1">
      <c r="B375" s="15" t="s">
        <v>117</v>
      </c>
      <c r="C375" s="5" t="s">
        <v>62</v>
      </c>
      <c r="D375" s="6" t="s">
        <v>52</v>
      </c>
      <c r="E375" s="6" t="s">
        <v>553</v>
      </c>
      <c r="F375" s="5" t="s">
        <v>216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13"/>
      <c r="N375" s="13"/>
      <c r="O375" s="13"/>
    </row>
    <row r="376" spans="2:15" ht="36">
      <c r="B376" s="15" t="s">
        <v>598</v>
      </c>
      <c r="C376" s="5" t="s">
        <v>62</v>
      </c>
      <c r="D376" s="6" t="s">
        <v>52</v>
      </c>
      <c r="E376" s="6" t="s">
        <v>599</v>
      </c>
      <c r="F376" s="5"/>
      <c r="G376" s="7">
        <f aca="true" t="shared" si="177" ref="G376:L376">G377</f>
        <v>19060000</v>
      </c>
      <c r="H376" s="7">
        <f t="shared" si="177"/>
        <v>0</v>
      </c>
      <c r="I376" s="7">
        <f t="shared" si="177"/>
        <v>19060000</v>
      </c>
      <c r="J376" s="7">
        <f t="shared" si="177"/>
        <v>42525300</v>
      </c>
      <c r="K376" s="7">
        <f t="shared" si="177"/>
        <v>0</v>
      </c>
      <c r="L376" s="7">
        <f t="shared" si="177"/>
        <v>0</v>
      </c>
      <c r="M376" s="13"/>
      <c r="N376" s="13"/>
      <c r="O376" s="13"/>
    </row>
    <row r="377" spans="2:15" ht="24">
      <c r="B377" s="15" t="s">
        <v>117</v>
      </c>
      <c r="C377" s="5" t="s">
        <v>62</v>
      </c>
      <c r="D377" s="6" t="s">
        <v>52</v>
      </c>
      <c r="E377" s="6" t="s">
        <v>599</v>
      </c>
      <c r="F377" s="5" t="s">
        <v>216</v>
      </c>
      <c r="G377" s="7">
        <v>19060000</v>
      </c>
      <c r="H377" s="7">
        <f>I377-G377</f>
        <v>0</v>
      </c>
      <c r="I377" s="7">
        <v>19060000</v>
      </c>
      <c r="J377" s="7">
        <v>42525300</v>
      </c>
      <c r="K377" s="7">
        <v>0</v>
      </c>
      <c r="L377" s="7">
        <v>0</v>
      </c>
      <c r="M377" s="13"/>
      <c r="N377" s="13"/>
      <c r="O377" s="13"/>
    </row>
    <row r="378" spans="2:15" ht="36">
      <c r="B378" s="15" t="s">
        <v>502</v>
      </c>
      <c r="C378" s="5" t="s">
        <v>62</v>
      </c>
      <c r="D378" s="6" t="s">
        <v>52</v>
      </c>
      <c r="E378" s="6" t="s">
        <v>453</v>
      </c>
      <c r="F378" s="5"/>
      <c r="G378" s="7">
        <f aca="true" t="shared" si="178" ref="G378:L378">G379</f>
        <v>508967.22</v>
      </c>
      <c r="H378" s="7">
        <f t="shared" si="178"/>
        <v>541645.03</v>
      </c>
      <c r="I378" s="7">
        <f t="shared" si="178"/>
        <v>1050612.25</v>
      </c>
      <c r="J378" s="7">
        <f t="shared" si="178"/>
        <v>520000</v>
      </c>
      <c r="K378" s="7">
        <f t="shared" si="178"/>
        <v>0</v>
      </c>
      <c r="L378" s="7">
        <f t="shared" si="178"/>
        <v>0</v>
      </c>
      <c r="M378" s="13"/>
      <c r="N378" s="13"/>
      <c r="O378" s="13"/>
    </row>
    <row r="379" spans="2:15" ht="24">
      <c r="B379" s="15" t="s">
        <v>117</v>
      </c>
      <c r="C379" s="5" t="s">
        <v>62</v>
      </c>
      <c r="D379" s="6" t="s">
        <v>52</v>
      </c>
      <c r="E379" s="6" t="s">
        <v>453</v>
      </c>
      <c r="F379" s="5" t="s">
        <v>216</v>
      </c>
      <c r="G379" s="7">
        <v>508967.22</v>
      </c>
      <c r="H379" s="7">
        <f>I379-G379</f>
        <v>541645.03</v>
      </c>
      <c r="I379" s="7">
        <v>1050612.25</v>
      </c>
      <c r="J379" s="7">
        <v>520000</v>
      </c>
      <c r="K379" s="7">
        <v>0</v>
      </c>
      <c r="L379" s="7">
        <v>0</v>
      </c>
      <c r="M379" s="13"/>
      <c r="N379" s="13"/>
      <c r="O379" s="13"/>
    </row>
    <row r="380" spans="2:15" ht="36">
      <c r="B380" s="15" t="s">
        <v>649</v>
      </c>
      <c r="C380" s="5" t="s">
        <v>62</v>
      </c>
      <c r="D380" s="6" t="s">
        <v>52</v>
      </c>
      <c r="E380" s="6" t="s">
        <v>650</v>
      </c>
      <c r="F380" s="5"/>
      <c r="G380" s="7">
        <f aca="true" t="shared" si="179" ref="G380:L380">G381</f>
        <v>0</v>
      </c>
      <c r="H380" s="7">
        <f t="shared" si="179"/>
        <v>17489591.84</v>
      </c>
      <c r="I380" s="7">
        <f t="shared" si="179"/>
        <v>17489591.84</v>
      </c>
      <c r="J380" s="7">
        <f t="shared" si="179"/>
        <v>27364489.8</v>
      </c>
      <c r="K380" s="7">
        <f t="shared" si="179"/>
        <v>0</v>
      </c>
      <c r="L380" s="7">
        <f t="shared" si="179"/>
        <v>0</v>
      </c>
      <c r="M380" s="13"/>
      <c r="N380" s="13"/>
      <c r="O380" s="13"/>
    </row>
    <row r="381" spans="2:15" ht="24">
      <c r="B381" s="15" t="s">
        <v>122</v>
      </c>
      <c r="C381" s="5" t="s">
        <v>62</v>
      </c>
      <c r="D381" s="6" t="s">
        <v>52</v>
      </c>
      <c r="E381" s="6" t="s">
        <v>650</v>
      </c>
      <c r="F381" s="5" t="s">
        <v>231</v>
      </c>
      <c r="G381" s="7">
        <v>0</v>
      </c>
      <c r="H381" s="7">
        <f>I381-G381</f>
        <v>17489591.84</v>
      </c>
      <c r="I381" s="7">
        <v>17489591.84</v>
      </c>
      <c r="J381" s="7">
        <v>27364489.8</v>
      </c>
      <c r="K381" s="7"/>
      <c r="L381" s="7"/>
      <c r="M381" s="13"/>
      <c r="N381" s="13"/>
      <c r="O381" s="13"/>
    </row>
    <row r="382" spans="2:15" ht="21" customHeight="1">
      <c r="B382" s="22" t="s">
        <v>561</v>
      </c>
      <c r="C382" s="5" t="s">
        <v>62</v>
      </c>
      <c r="D382" s="5" t="s">
        <v>53</v>
      </c>
      <c r="E382" s="5"/>
      <c r="F382" s="5"/>
      <c r="G382" s="7">
        <f aca="true" t="shared" si="180" ref="G382:L382">G383+G436+G386+G391+G426</f>
        <v>61786163</v>
      </c>
      <c r="H382" s="7">
        <f t="shared" si="180"/>
        <v>-2751863.5</v>
      </c>
      <c r="I382" s="7">
        <f t="shared" si="180"/>
        <v>59034299.5</v>
      </c>
      <c r="J382" s="7">
        <f t="shared" si="180"/>
        <v>28129350</v>
      </c>
      <c r="K382" s="7">
        <f t="shared" si="180"/>
        <v>0</v>
      </c>
      <c r="L382" s="7">
        <f t="shared" si="180"/>
        <v>0</v>
      </c>
      <c r="M382" s="13"/>
      <c r="N382" s="13"/>
      <c r="O382" s="13"/>
    </row>
    <row r="383" spans="2:15" ht="127.5" customHeight="1" hidden="1">
      <c r="B383" s="22" t="s">
        <v>152</v>
      </c>
      <c r="C383" s="5" t="s">
        <v>62</v>
      </c>
      <c r="D383" s="5" t="s">
        <v>53</v>
      </c>
      <c r="E383" s="6" t="s">
        <v>109</v>
      </c>
      <c r="F383" s="5"/>
      <c r="G383" s="7">
        <f aca="true" t="shared" si="181" ref="G383:L383">G384+G434</f>
        <v>0</v>
      </c>
      <c r="H383" s="7">
        <f t="shared" si="181"/>
        <v>0</v>
      </c>
      <c r="I383" s="7">
        <f t="shared" si="181"/>
        <v>0</v>
      </c>
      <c r="J383" s="7">
        <f t="shared" si="181"/>
        <v>0</v>
      </c>
      <c r="K383" s="7">
        <f t="shared" si="181"/>
        <v>0</v>
      </c>
      <c r="L383" s="7">
        <f t="shared" si="181"/>
        <v>0</v>
      </c>
      <c r="M383" s="13"/>
      <c r="N383" s="13"/>
      <c r="O383" s="13"/>
    </row>
    <row r="384" spans="2:15" ht="89.25" customHeight="1" hidden="1">
      <c r="B384" s="22" t="s">
        <v>153</v>
      </c>
      <c r="C384" s="5" t="s">
        <v>62</v>
      </c>
      <c r="D384" s="5" t="s">
        <v>53</v>
      </c>
      <c r="E384" s="6" t="s">
        <v>90</v>
      </c>
      <c r="F384" s="5"/>
      <c r="G384" s="7">
        <f aca="true" t="shared" si="182" ref="G384:L384">G385</f>
        <v>0</v>
      </c>
      <c r="H384" s="7">
        <f t="shared" si="182"/>
        <v>0</v>
      </c>
      <c r="I384" s="7">
        <f t="shared" si="182"/>
        <v>0</v>
      </c>
      <c r="J384" s="7">
        <f t="shared" si="182"/>
        <v>0</v>
      </c>
      <c r="K384" s="7">
        <f t="shared" si="182"/>
        <v>0</v>
      </c>
      <c r="L384" s="7">
        <f t="shared" si="182"/>
        <v>0</v>
      </c>
      <c r="M384" s="13"/>
      <c r="N384" s="13"/>
      <c r="O384" s="13"/>
    </row>
    <row r="385" spans="2:15" ht="114.75" customHeight="1" hidden="1">
      <c r="B385" s="22" t="s">
        <v>117</v>
      </c>
      <c r="C385" s="5" t="s">
        <v>62</v>
      </c>
      <c r="D385" s="5" t="s">
        <v>53</v>
      </c>
      <c r="E385" s="6" t="s">
        <v>90</v>
      </c>
      <c r="F385" s="5">
        <v>600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13"/>
      <c r="N385" s="13"/>
      <c r="O385" s="13"/>
    </row>
    <row r="386" spans="2:15" ht="89.25" customHeight="1" hidden="1">
      <c r="B386" s="22" t="s">
        <v>256</v>
      </c>
      <c r="C386" s="5" t="s">
        <v>62</v>
      </c>
      <c r="D386" s="5" t="s">
        <v>53</v>
      </c>
      <c r="E386" s="6" t="s">
        <v>103</v>
      </c>
      <c r="F386" s="5"/>
      <c r="G386" s="7">
        <f aca="true" t="shared" si="183" ref="G386:L386">G387+G389</f>
        <v>0</v>
      </c>
      <c r="H386" s="7">
        <f t="shared" si="183"/>
        <v>0</v>
      </c>
      <c r="I386" s="7">
        <f t="shared" si="183"/>
        <v>0</v>
      </c>
      <c r="J386" s="7">
        <f t="shared" si="183"/>
        <v>0</v>
      </c>
      <c r="K386" s="7">
        <f t="shared" si="183"/>
        <v>0</v>
      </c>
      <c r="L386" s="7">
        <f t="shared" si="183"/>
        <v>0</v>
      </c>
      <c r="M386" s="13"/>
      <c r="N386" s="13"/>
      <c r="O386" s="13"/>
    </row>
    <row r="387" spans="2:15" ht="127.5" customHeight="1" hidden="1">
      <c r="B387" s="22" t="s">
        <v>257</v>
      </c>
      <c r="C387" s="5" t="s">
        <v>62</v>
      </c>
      <c r="D387" s="5" t="s">
        <v>53</v>
      </c>
      <c r="E387" s="6" t="s">
        <v>92</v>
      </c>
      <c r="F387" s="5"/>
      <c r="G387" s="7">
        <f aca="true" t="shared" si="184" ref="G387:L387">G388</f>
        <v>0</v>
      </c>
      <c r="H387" s="7">
        <f t="shared" si="184"/>
        <v>0</v>
      </c>
      <c r="I387" s="7">
        <f t="shared" si="184"/>
        <v>0</v>
      </c>
      <c r="J387" s="7">
        <f t="shared" si="184"/>
        <v>0</v>
      </c>
      <c r="K387" s="7">
        <f t="shared" si="184"/>
        <v>0</v>
      </c>
      <c r="L387" s="7">
        <f t="shared" si="184"/>
        <v>0</v>
      </c>
      <c r="M387" s="13"/>
      <c r="N387" s="13"/>
      <c r="O387" s="13"/>
    </row>
    <row r="388" spans="2:15" ht="114.75" customHeight="1" hidden="1">
      <c r="B388" s="22" t="s">
        <v>117</v>
      </c>
      <c r="C388" s="5" t="s">
        <v>62</v>
      </c>
      <c r="D388" s="5" t="s">
        <v>53</v>
      </c>
      <c r="E388" s="6" t="s">
        <v>92</v>
      </c>
      <c r="F388" s="5" t="s">
        <v>216</v>
      </c>
      <c r="G388" s="7"/>
      <c r="H388" s="7">
        <v>0</v>
      </c>
      <c r="I388" s="7">
        <v>0</v>
      </c>
      <c r="J388" s="7"/>
      <c r="K388" s="7"/>
      <c r="L388" s="7"/>
      <c r="M388" s="13"/>
      <c r="N388" s="13"/>
      <c r="O388" s="13"/>
    </row>
    <row r="389" spans="2:15" ht="114.75" customHeight="1" hidden="1">
      <c r="B389" s="22" t="s">
        <v>258</v>
      </c>
      <c r="C389" s="5" t="s">
        <v>62</v>
      </c>
      <c r="D389" s="5" t="s">
        <v>53</v>
      </c>
      <c r="E389" s="6" t="s">
        <v>83</v>
      </c>
      <c r="F389" s="5"/>
      <c r="G389" s="7">
        <f aca="true" t="shared" si="185" ref="G389:L389">G390</f>
        <v>0</v>
      </c>
      <c r="H389" s="7">
        <f t="shared" si="185"/>
        <v>0</v>
      </c>
      <c r="I389" s="7">
        <f t="shared" si="185"/>
        <v>0</v>
      </c>
      <c r="J389" s="7">
        <f t="shared" si="185"/>
        <v>0</v>
      </c>
      <c r="K389" s="7">
        <f t="shared" si="185"/>
        <v>0</v>
      </c>
      <c r="L389" s="7">
        <f t="shared" si="185"/>
        <v>0</v>
      </c>
      <c r="M389" s="13"/>
      <c r="N389" s="13"/>
      <c r="O389" s="13"/>
    </row>
    <row r="390" spans="2:15" ht="114.75" customHeight="1" hidden="1">
      <c r="B390" s="22" t="s">
        <v>117</v>
      </c>
      <c r="C390" s="5" t="s">
        <v>62</v>
      </c>
      <c r="D390" s="5" t="s">
        <v>53</v>
      </c>
      <c r="E390" s="6" t="s">
        <v>83</v>
      </c>
      <c r="F390" s="5" t="s">
        <v>216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13"/>
      <c r="N390" s="13"/>
      <c r="O390" s="13"/>
    </row>
    <row r="391" spans="2:15" ht="25.5">
      <c r="B391" s="22" t="s">
        <v>370</v>
      </c>
      <c r="C391" s="5" t="s">
        <v>62</v>
      </c>
      <c r="D391" s="5" t="s">
        <v>53</v>
      </c>
      <c r="E391" s="6" t="s">
        <v>290</v>
      </c>
      <c r="F391" s="5"/>
      <c r="G391" s="7">
        <f aca="true" t="shared" si="186" ref="G391:L391">G392</f>
        <v>54102177</v>
      </c>
      <c r="H391" s="7">
        <f t="shared" si="186"/>
        <v>-2615271.5</v>
      </c>
      <c r="I391" s="7">
        <f t="shared" si="186"/>
        <v>51486905.5</v>
      </c>
      <c r="J391" s="7">
        <f t="shared" si="186"/>
        <v>20581956</v>
      </c>
      <c r="K391" s="7">
        <f t="shared" si="186"/>
        <v>0</v>
      </c>
      <c r="L391" s="7">
        <f t="shared" si="186"/>
        <v>0</v>
      </c>
      <c r="M391" s="13"/>
      <c r="N391" s="13"/>
      <c r="O391" s="13"/>
    </row>
    <row r="392" spans="2:15" ht="12.75">
      <c r="B392" s="22" t="s">
        <v>379</v>
      </c>
      <c r="C392" s="5" t="s">
        <v>62</v>
      </c>
      <c r="D392" s="5" t="s">
        <v>53</v>
      </c>
      <c r="E392" s="6" t="s">
        <v>298</v>
      </c>
      <c r="F392" s="5"/>
      <c r="G392" s="7">
        <f aca="true" t="shared" si="187" ref="G392:L392">G393+G404+G410+G413+G408+G417+G419+G396+G400+G422</f>
        <v>54102177</v>
      </c>
      <c r="H392" s="7">
        <f t="shared" si="187"/>
        <v>-2615271.5</v>
      </c>
      <c r="I392" s="7">
        <f t="shared" si="187"/>
        <v>51486905.5</v>
      </c>
      <c r="J392" s="7">
        <f t="shared" si="187"/>
        <v>20581956</v>
      </c>
      <c r="K392" s="7">
        <f t="shared" si="187"/>
        <v>0</v>
      </c>
      <c r="L392" s="7">
        <f t="shared" si="187"/>
        <v>0</v>
      </c>
      <c r="M392" s="13"/>
      <c r="N392" s="13"/>
      <c r="O392" s="13"/>
    </row>
    <row r="393" spans="2:15" ht="38.25">
      <c r="B393" s="22" t="s">
        <v>396</v>
      </c>
      <c r="C393" s="5" t="s">
        <v>62</v>
      </c>
      <c r="D393" s="5" t="s">
        <v>53</v>
      </c>
      <c r="E393" s="6" t="s">
        <v>323</v>
      </c>
      <c r="F393" s="5"/>
      <c r="G393" s="7">
        <f aca="true" t="shared" si="188" ref="G393:L394">G394</f>
        <v>3600000</v>
      </c>
      <c r="H393" s="7">
        <f t="shared" si="188"/>
        <v>2616900</v>
      </c>
      <c r="I393" s="7">
        <f t="shared" si="188"/>
        <v>6216900</v>
      </c>
      <c r="J393" s="7">
        <f t="shared" si="188"/>
        <v>6216900</v>
      </c>
      <c r="K393" s="7">
        <f t="shared" si="188"/>
        <v>0</v>
      </c>
      <c r="L393" s="7">
        <f t="shared" si="188"/>
        <v>0</v>
      </c>
      <c r="M393" s="13"/>
      <c r="N393" s="13"/>
      <c r="O393" s="13"/>
    </row>
    <row r="394" spans="2:15" ht="28.5" customHeight="1">
      <c r="B394" s="22" t="s">
        <v>546</v>
      </c>
      <c r="C394" s="5" t="s">
        <v>62</v>
      </c>
      <c r="D394" s="5" t="s">
        <v>53</v>
      </c>
      <c r="E394" s="6" t="s">
        <v>623</v>
      </c>
      <c r="F394" s="5"/>
      <c r="G394" s="7">
        <f t="shared" si="188"/>
        <v>3600000</v>
      </c>
      <c r="H394" s="7">
        <f t="shared" si="188"/>
        <v>2616900</v>
      </c>
      <c r="I394" s="7">
        <f t="shared" si="188"/>
        <v>6216900</v>
      </c>
      <c r="J394" s="7">
        <f t="shared" si="188"/>
        <v>6216900</v>
      </c>
      <c r="K394" s="7">
        <f t="shared" si="188"/>
        <v>0</v>
      </c>
      <c r="L394" s="7">
        <f t="shared" si="188"/>
        <v>0</v>
      </c>
      <c r="M394" s="13"/>
      <c r="N394" s="13"/>
      <c r="O394" s="13"/>
    </row>
    <row r="395" spans="2:15" ht="25.5">
      <c r="B395" s="22" t="s">
        <v>117</v>
      </c>
      <c r="C395" s="5" t="s">
        <v>62</v>
      </c>
      <c r="D395" s="5" t="s">
        <v>53</v>
      </c>
      <c r="E395" s="6" t="s">
        <v>323</v>
      </c>
      <c r="F395" s="5" t="s">
        <v>216</v>
      </c>
      <c r="G395" s="7">
        <v>3600000</v>
      </c>
      <c r="H395" s="7">
        <f>I395-G395</f>
        <v>2616900</v>
      </c>
      <c r="I395" s="7">
        <v>6216900</v>
      </c>
      <c r="J395" s="7">
        <v>6216900</v>
      </c>
      <c r="K395" s="7">
        <v>0</v>
      </c>
      <c r="L395" s="7">
        <v>0</v>
      </c>
      <c r="M395" s="13"/>
      <c r="N395" s="13"/>
      <c r="O395" s="13"/>
    </row>
    <row r="396" spans="2:15" ht="38.25">
      <c r="B396" s="22" t="s">
        <v>380</v>
      </c>
      <c r="C396" s="5" t="s">
        <v>62</v>
      </c>
      <c r="D396" s="5" t="s">
        <v>53</v>
      </c>
      <c r="E396" s="6" t="s">
        <v>299</v>
      </c>
      <c r="F396" s="5"/>
      <c r="G396" s="7">
        <f aca="true" t="shared" si="189" ref="G396:L396">G397+G398</f>
        <v>5488538</v>
      </c>
      <c r="H396" s="7">
        <f t="shared" si="189"/>
        <v>373616</v>
      </c>
      <c r="I396" s="7">
        <f t="shared" si="189"/>
        <v>5862154</v>
      </c>
      <c r="J396" s="7">
        <f t="shared" si="189"/>
        <v>5862154</v>
      </c>
      <c r="K396" s="7">
        <f t="shared" si="189"/>
        <v>0</v>
      </c>
      <c r="L396" s="7">
        <f t="shared" si="189"/>
        <v>0</v>
      </c>
      <c r="M396" s="13"/>
      <c r="N396" s="13"/>
      <c r="O396" s="13"/>
    </row>
    <row r="397" spans="2:15" ht="114.75" customHeight="1" hidden="1">
      <c r="B397" s="22" t="s">
        <v>117</v>
      </c>
      <c r="C397" s="5" t="s">
        <v>62</v>
      </c>
      <c r="D397" s="5" t="s">
        <v>53</v>
      </c>
      <c r="E397" s="6" t="s">
        <v>299</v>
      </c>
      <c r="F397" s="5" t="s">
        <v>216</v>
      </c>
      <c r="G397" s="7">
        <v>0</v>
      </c>
      <c r="H397" s="7">
        <v>0</v>
      </c>
      <c r="I397" s="7">
        <f>G397+H397</f>
        <v>0</v>
      </c>
      <c r="J397" s="7">
        <v>0</v>
      </c>
      <c r="K397" s="7">
        <v>0</v>
      </c>
      <c r="L397" s="7">
        <v>0</v>
      </c>
      <c r="M397" s="13"/>
      <c r="N397" s="13"/>
      <c r="O397" s="13"/>
    </row>
    <row r="398" spans="2:15" ht="12.75">
      <c r="B398" s="15" t="s">
        <v>600</v>
      </c>
      <c r="C398" s="5" t="s">
        <v>62</v>
      </c>
      <c r="D398" s="5" t="s">
        <v>53</v>
      </c>
      <c r="E398" s="6" t="s">
        <v>601</v>
      </c>
      <c r="F398" s="5"/>
      <c r="G398" s="7">
        <f aca="true" t="shared" si="190" ref="G398:L398">G399</f>
        <v>5488538</v>
      </c>
      <c r="H398" s="7">
        <f t="shared" si="190"/>
        <v>373616</v>
      </c>
      <c r="I398" s="7">
        <f t="shared" si="190"/>
        <v>5862154</v>
      </c>
      <c r="J398" s="7">
        <f t="shared" si="190"/>
        <v>5862154</v>
      </c>
      <c r="K398" s="7">
        <f t="shared" si="190"/>
        <v>0</v>
      </c>
      <c r="L398" s="7">
        <f t="shared" si="190"/>
        <v>0</v>
      </c>
      <c r="M398" s="13"/>
      <c r="N398" s="13"/>
      <c r="O398" s="13"/>
    </row>
    <row r="399" spans="2:15" ht="24">
      <c r="B399" s="15" t="s">
        <v>117</v>
      </c>
      <c r="C399" s="5" t="s">
        <v>62</v>
      </c>
      <c r="D399" s="5" t="s">
        <v>53</v>
      </c>
      <c r="E399" s="6" t="s">
        <v>601</v>
      </c>
      <c r="F399" s="5" t="s">
        <v>216</v>
      </c>
      <c r="G399" s="7">
        <f>5524466-35928</f>
        <v>5488538</v>
      </c>
      <c r="H399" s="7">
        <f>I399-G399</f>
        <v>373616</v>
      </c>
      <c r="I399" s="7">
        <v>5862154</v>
      </c>
      <c r="J399" s="7">
        <v>5862154</v>
      </c>
      <c r="K399" s="7">
        <v>0</v>
      </c>
      <c r="L399" s="7">
        <v>0</v>
      </c>
      <c r="M399" s="13"/>
      <c r="N399" s="13"/>
      <c r="O399" s="13"/>
    </row>
    <row r="400" spans="2:15" ht="38.25">
      <c r="B400" s="22" t="s">
        <v>381</v>
      </c>
      <c r="C400" s="5" t="s">
        <v>62</v>
      </c>
      <c r="D400" s="5" t="s">
        <v>53</v>
      </c>
      <c r="E400" s="6" t="s">
        <v>300</v>
      </c>
      <c r="F400" s="5"/>
      <c r="G400" s="7">
        <f aca="true" t="shared" si="191" ref="G400:L400">G401+G402</f>
        <v>1943250</v>
      </c>
      <c r="H400" s="7">
        <f t="shared" si="191"/>
        <v>-182650</v>
      </c>
      <c r="I400" s="7">
        <f t="shared" si="191"/>
        <v>1760600</v>
      </c>
      <c r="J400" s="7">
        <f t="shared" si="191"/>
        <v>1760600</v>
      </c>
      <c r="K400" s="7">
        <f t="shared" si="191"/>
        <v>0</v>
      </c>
      <c r="L400" s="7">
        <f t="shared" si="191"/>
        <v>0</v>
      </c>
      <c r="M400" s="13"/>
      <c r="N400" s="13"/>
      <c r="O400" s="13"/>
    </row>
    <row r="401" spans="2:15" ht="114.75" customHeight="1" hidden="1">
      <c r="B401" s="22" t="s">
        <v>117</v>
      </c>
      <c r="C401" s="5" t="s">
        <v>62</v>
      </c>
      <c r="D401" s="5" t="s">
        <v>53</v>
      </c>
      <c r="E401" s="6" t="s">
        <v>300</v>
      </c>
      <c r="F401" s="5" t="s">
        <v>216</v>
      </c>
      <c r="G401" s="7">
        <v>0</v>
      </c>
      <c r="H401" s="7">
        <v>0</v>
      </c>
      <c r="I401" s="7">
        <f>G401+H401</f>
        <v>0</v>
      </c>
      <c r="J401" s="7">
        <v>0</v>
      </c>
      <c r="K401" s="7">
        <v>0</v>
      </c>
      <c r="L401" s="7">
        <v>0</v>
      </c>
      <c r="M401" s="13"/>
      <c r="N401" s="13"/>
      <c r="O401" s="13"/>
    </row>
    <row r="402" spans="2:15" ht="12.75">
      <c r="B402" s="15" t="s">
        <v>600</v>
      </c>
      <c r="C402" s="5" t="s">
        <v>62</v>
      </c>
      <c r="D402" s="5" t="s">
        <v>53</v>
      </c>
      <c r="E402" s="6" t="s">
        <v>602</v>
      </c>
      <c r="F402" s="5"/>
      <c r="G402" s="7">
        <f aca="true" t="shared" si="192" ref="G402:L402">G403</f>
        <v>1943250</v>
      </c>
      <c r="H402" s="7">
        <f t="shared" si="192"/>
        <v>-182650</v>
      </c>
      <c r="I402" s="7">
        <f t="shared" si="192"/>
        <v>1760600</v>
      </c>
      <c r="J402" s="7">
        <f t="shared" si="192"/>
        <v>1760600</v>
      </c>
      <c r="K402" s="7">
        <f t="shared" si="192"/>
        <v>0</v>
      </c>
      <c r="L402" s="7">
        <f t="shared" si="192"/>
        <v>0</v>
      </c>
      <c r="M402" s="13"/>
      <c r="N402" s="13"/>
      <c r="O402" s="13"/>
    </row>
    <row r="403" spans="2:15" ht="24">
      <c r="B403" s="15" t="s">
        <v>117</v>
      </c>
      <c r="C403" s="5" t="s">
        <v>62</v>
      </c>
      <c r="D403" s="5" t="s">
        <v>53</v>
      </c>
      <c r="E403" s="6" t="s">
        <v>602</v>
      </c>
      <c r="F403" s="5" t="s">
        <v>216</v>
      </c>
      <c r="G403" s="7">
        <v>1943250</v>
      </c>
      <c r="H403" s="7">
        <f>I403-G403</f>
        <v>-182650</v>
      </c>
      <c r="I403" s="7">
        <v>1760600</v>
      </c>
      <c r="J403" s="7">
        <v>1760600</v>
      </c>
      <c r="K403" s="7">
        <v>0</v>
      </c>
      <c r="L403" s="7">
        <v>0</v>
      </c>
      <c r="M403" s="13"/>
      <c r="N403" s="13"/>
      <c r="O403" s="13"/>
    </row>
    <row r="404" spans="2:15" ht="38.25">
      <c r="B404" s="22" t="s">
        <v>479</v>
      </c>
      <c r="C404" s="5" t="s">
        <v>62</v>
      </c>
      <c r="D404" s="5" t="s">
        <v>53</v>
      </c>
      <c r="E404" s="6" t="s">
        <v>324</v>
      </c>
      <c r="F404" s="5"/>
      <c r="G404" s="7">
        <f aca="true" t="shared" si="193" ref="G404:L404">G405+G406</f>
        <v>3408532</v>
      </c>
      <c r="H404" s="7">
        <f t="shared" si="193"/>
        <v>-1082930</v>
      </c>
      <c r="I404" s="7">
        <f t="shared" si="193"/>
        <v>2325602</v>
      </c>
      <c r="J404" s="7">
        <f t="shared" si="193"/>
        <v>2325602</v>
      </c>
      <c r="K404" s="7">
        <f t="shared" si="193"/>
        <v>0</v>
      </c>
      <c r="L404" s="7">
        <f t="shared" si="193"/>
        <v>0</v>
      </c>
      <c r="M404" s="13"/>
      <c r="N404" s="13"/>
      <c r="O404" s="13"/>
    </row>
    <row r="405" spans="2:15" ht="108" customHeight="1" hidden="1">
      <c r="B405" s="15" t="s">
        <v>117</v>
      </c>
      <c r="C405" s="5" t="s">
        <v>62</v>
      </c>
      <c r="D405" s="5" t="s">
        <v>53</v>
      </c>
      <c r="E405" s="6" t="s">
        <v>324</v>
      </c>
      <c r="F405" s="5" t="s">
        <v>216</v>
      </c>
      <c r="G405" s="7">
        <v>0</v>
      </c>
      <c r="H405" s="7">
        <v>0</v>
      </c>
      <c r="I405" s="7">
        <f>G405+H405</f>
        <v>0</v>
      </c>
      <c r="J405" s="7">
        <v>0</v>
      </c>
      <c r="K405" s="7">
        <v>0</v>
      </c>
      <c r="L405" s="7">
        <v>0</v>
      </c>
      <c r="M405" s="13"/>
      <c r="N405" s="13"/>
      <c r="O405" s="13"/>
    </row>
    <row r="406" spans="2:15" ht="12.75">
      <c r="B406" s="15" t="s">
        <v>600</v>
      </c>
      <c r="C406" s="5" t="s">
        <v>62</v>
      </c>
      <c r="D406" s="5" t="s">
        <v>53</v>
      </c>
      <c r="E406" s="6" t="s">
        <v>603</v>
      </c>
      <c r="F406" s="5"/>
      <c r="G406" s="7">
        <f aca="true" t="shared" si="194" ref="G406:L406">G407</f>
        <v>3408532</v>
      </c>
      <c r="H406" s="7">
        <f t="shared" si="194"/>
        <v>-1082930</v>
      </c>
      <c r="I406" s="7">
        <f t="shared" si="194"/>
        <v>2325602</v>
      </c>
      <c r="J406" s="7">
        <f t="shared" si="194"/>
        <v>2325602</v>
      </c>
      <c r="K406" s="7">
        <f t="shared" si="194"/>
        <v>0</v>
      </c>
      <c r="L406" s="7">
        <f t="shared" si="194"/>
        <v>0</v>
      </c>
      <c r="M406" s="13"/>
      <c r="N406" s="13"/>
      <c r="O406" s="13"/>
    </row>
    <row r="407" spans="2:15" ht="24">
      <c r="B407" s="15" t="s">
        <v>117</v>
      </c>
      <c r="C407" s="5" t="s">
        <v>62</v>
      </c>
      <c r="D407" s="5" t="s">
        <v>53</v>
      </c>
      <c r="E407" s="6" t="s">
        <v>603</v>
      </c>
      <c r="F407" s="5" t="s">
        <v>216</v>
      </c>
      <c r="G407" s="7">
        <f>5499550-2091018</f>
        <v>3408532</v>
      </c>
      <c r="H407" s="7">
        <f>I407-G407</f>
        <v>-1082930</v>
      </c>
      <c r="I407" s="7">
        <v>2325602</v>
      </c>
      <c r="J407" s="7">
        <v>2325602</v>
      </c>
      <c r="K407" s="7">
        <v>0</v>
      </c>
      <c r="L407" s="7">
        <v>0</v>
      </c>
      <c r="M407" s="13"/>
      <c r="N407" s="13"/>
      <c r="O407" s="13"/>
    </row>
    <row r="408" spans="2:15" ht="120" customHeight="1" hidden="1">
      <c r="B408" s="15" t="s">
        <v>500</v>
      </c>
      <c r="C408" s="5" t="s">
        <v>62</v>
      </c>
      <c r="D408" s="5" t="s">
        <v>53</v>
      </c>
      <c r="E408" s="6" t="s">
        <v>454</v>
      </c>
      <c r="F408" s="5"/>
      <c r="G408" s="7">
        <f aca="true" t="shared" si="195" ref="G408:L408">G409</f>
        <v>0</v>
      </c>
      <c r="H408" s="7">
        <f t="shared" si="195"/>
        <v>0</v>
      </c>
      <c r="I408" s="7">
        <f t="shared" si="195"/>
        <v>0</v>
      </c>
      <c r="J408" s="7">
        <f t="shared" si="195"/>
        <v>0</v>
      </c>
      <c r="K408" s="7">
        <f t="shared" si="195"/>
        <v>0</v>
      </c>
      <c r="L408" s="7">
        <f t="shared" si="195"/>
        <v>0</v>
      </c>
      <c r="M408" s="13"/>
      <c r="N408" s="13"/>
      <c r="O408" s="13"/>
    </row>
    <row r="409" spans="2:15" ht="108" customHeight="1" hidden="1">
      <c r="B409" s="15" t="s">
        <v>117</v>
      </c>
      <c r="C409" s="5" t="s">
        <v>62</v>
      </c>
      <c r="D409" s="5" t="s">
        <v>53</v>
      </c>
      <c r="E409" s="6" t="s">
        <v>454</v>
      </c>
      <c r="F409" s="5" t="s">
        <v>216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13"/>
      <c r="N409" s="13"/>
      <c r="O409" s="13"/>
    </row>
    <row r="410" spans="2:15" ht="25.5">
      <c r="B410" s="22" t="s">
        <v>397</v>
      </c>
      <c r="C410" s="5" t="s">
        <v>62</v>
      </c>
      <c r="D410" s="5" t="s">
        <v>53</v>
      </c>
      <c r="E410" s="6" t="s">
        <v>325</v>
      </c>
      <c r="F410" s="5"/>
      <c r="G410" s="7">
        <f aca="true" t="shared" si="196" ref="G410:L411">G411</f>
        <v>3093557</v>
      </c>
      <c r="H410" s="7">
        <f t="shared" si="196"/>
        <v>-1088157</v>
      </c>
      <c r="I410" s="7">
        <f t="shared" si="196"/>
        <v>2005400</v>
      </c>
      <c r="J410" s="7">
        <f t="shared" si="196"/>
        <v>2005400</v>
      </c>
      <c r="K410" s="7">
        <f t="shared" si="196"/>
        <v>0</v>
      </c>
      <c r="L410" s="7">
        <f t="shared" si="196"/>
        <v>0</v>
      </c>
      <c r="M410" s="13"/>
      <c r="N410" s="13"/>
      <c r="O410" s="13"/>
    </row>
    <row r="411" spans="2:15" ht="25.5">
      <c r="B411" s="22" t="s">
        <v>258</v>
      </c>
      <c r="C411" s="5" t="s">
        <v>62</v>
      </c>
      <c r="D411" s="5" t="s">
        <v>53</v>
      </c>
      <c r="E411" s="6" t="s">
        <v>326</v>
      </c>
      <c r="F411" s="5"/>
      <c r="G411" s="7">
        <f t="shared" si="196"/>
        <v>3093557</v>
      </c>
      <c r="H411" s="7">
        <f t="shared" si="196"/>
        <v>-1088157</v>
      </c>
      <c r="I411" s="7">
        <f t="shared" si="196"/>
        <v>2005400</v>
      </c>
      <c r="J411" s="7">
        <f t="shared" si="196"/>
        <v>2005400</v>
      </c>
      <c r="K411" s="7">
        <f t="shared" si="196"/>
        <v>0</v>
      </c>
      <c r="L411" s="7">
        <f t="shared" si="196"/>
        <v>0</v>
      </c>
      <c r="M411" s="13"/>
      <c r="N411" s="13"/>
      <c r="O411" s="13"/>
    </row>
    <row r="412" spans="2:15" ht="25.5">
      <c r="B412" s="22" t="s">
        <v>117</v>
      </c>
      <c r="C412" s="5" t="s">
        <v>62</v>
      </c>
      <c r="D412" s="5" t="s">
        <v>53</v>
      </c>
      <c r="E412" s="6" t="s">
        <v>326</v>
      </c>
      <c r="F412" s="5" t="s">
        <v>216</v>
      </c>
      <c r="G412" s="7">
        <v>3093557</v>
      </c>
      <c r="H412" s="7">
        <f>I412-G412</f>
        <v>-1088157</v>
      </c>
      <c r="I412" s="7">
        <v>2005400</v>
      </c>
      <c r="J412" s="7">
        <v>2005400</v>
      </c>
      <c r="K412" s="7">
        <v>0</v>
      </c>
      <c r="L412" s="7">
        <v>0</v>
      </c>
      <c r="M412" s="13"/>
      <c r="N412" s="13"/>
      <c r="O412" s="13"/>
    </row>
    <row r="413" spans="2:15" ht="38.25">
      <c r="B413" s="22" t="s">
        <v>398</v>
      </c>
      <c r="C413" s="5" t="s">
        <v>62</v>
      </c>
      <c r="D413" s="5" t="s">
        <v>53</v>
      </c>
      <c r="E413" s="6" t="s">
        <v>327</v>
      </c>
      <c r="F413" s="5"/>
      <c r="G413" s="7">
        <f aca="true" t="shared" si="197" ref="G413:L413">G414+G415</f>
        <v>2387600</v>
      </c>
      <c r="H413" s="7">
        <f t="shared" si="197"/>
        <v>23700</v>
      </c>
      <c r="I413" s="7">
        <f t="shared" si="197"/>
        <v>2411300</v>
      </c>
      <c r="J413" s="7">
        <f t="shared" si="197"/>
        <v>2411300</v>
      </c>
      <c r="K413" s="7">
        <f t="shared" si="197"/>
        <v>0</v>
      </c>
      <c r="L413" s="7">
        <f t="shared" si="197"/>
        <v>0</v>
      </c>
      <c r="M413" s="13"/>
      <c r="N413" s="13"/>
      <c r="O413" s="13"/>
    </row>
    <row r="414" spans="2:15" ht="114.75" customHeight="1" hidden="1">
      <c r="B414" s="22" t="s">
        <v>117</v>
      </c>
      <c r="C414" s="5" t="s">
        <v>62</v>
      </c>
      <c r="D414" s="5" t="s">
        <v>53</v>
      </c>
      <c r="E414" s="6" t="s">
        <v>327</v>
      </c>
      <c r="F414" s="5" t="s">
        <v>216</v>
      </c>
      <c r="G414" s="7">
        <v>0</v>
      </c>
      <c r="H414" s="7">
        <v>0</v>
      </c>
      <c r="I414" s="7">
        <f>G414+H414</f>
        <v>0</v>
      </c>
      <c r="J414" s="7">
        <v>0</v>
      </c>
      <c r="K414" s="7">
        <v>0</v>
      </c>
      <c r="L414" s="7">
        <v>0</v>
      </c>
      <c r="M414" s="13"/>
      <c r="N414" s="13"/>
      <c r="O414" s="13"/>
    </row>
    <row r="415" spans="2:15" ht="12.75">
      <c r="B415" s="15" t="s">
        <v>600</v>
      </c>
      <c r="C415" s="5" t="s">
        <v>62</v>
      </c>
      <c r="D415" s="5" t="s">
        <v>53</v>
      </c>
      <c r="E415" s="6" t="s">
        <v>604</v>
      </c>
      <c r="F415" s="5"/>
      <c r="G415" s="7">
        <f aca="true" t="shared" si="198" ref="G415:L415">G416</f>
        <v>2387600</v>
      </c>
      <c r="H415" s="7">
        <f t="shared" si="198"/>
        <v>23700</v>
      </c>
      <c r="I415" s="7">
        <f t="shared" si="198"/>
        <v>2411300</v>
      </c>
      <c r="J415" s="7">
        <f t="shared" si="198"/>
        <v>2411300</v>
      </c>
      <c r="K415" s="7">
        <f t="shared" si="198"/>
        <v>0</v>
      </c>
      <c r="L415" s="7">
        <f t="shared" si="198"/>
        <v>0</v>
      </c>
      <c r="M415" s="13"/>
      <c r="N415" s="13"/>
      <c r="O415" s="13"/>
    </row>
    <row r="416" spans="2:15" ht="24">
      <c r="B416" s="15" t="s">
        <v>117</v>
      </c>
      <c r="C416" s="5" t="s">
        <v>62</v>
      </c>
      <c r="D416" s="5" t="s">
        <v>53</v>
      </c>
      <c r="E416" s="6" t="s">
        <v>604</v>
      </c>
      <c r="F416" s="5" t="s">
        <v>216</v>
      </c>
      <c r="G416" s="7">
        <v>2387600</v>
      </c>
      <c r="H416" s="7">
        <f>I416-G416</f>
        <v>23700</v>
      </c>
      <c r="I416" s="7">
        <v>2411300</v>
      </c>
      <c r="J416" s="7">
        <v>2411300</v>
      </c>
      <c r="K416" s="7">
        <v>0</v>
      </c>
      <c r="L416" s="7">
        <v>0</v>
      </c>
      <c r="M416" s="13"/>
      <c r="N416" s="13"/>
      <c r="O416" s="13"/>
    </row>
    <row r="417" spans="2:15" ht="132" customHeight="1" hidden="1">
      <c r="B417" s="15" t="s">
        <v>476</v>
      </c>
      <c r="C417" s="5" t="s">
        <v>62</v>
      </c>
      <c r="D417" s="5" t="s">
        <v>53</v>
      </c>
      <c r="E417" s="6" t="s">
        <v>455</v>
      </c>
      <c r="F417" s="5"/>
      <c r="G417" s="7">
        <f aca="true" t="shared" si="199" ref="G417:L417">G418</f>
        <v>0</v>
      </c>
      <c r="H417" s="7">
        <f t="shared" si="199"/>
        <v>0</v>
      </c>
      <c r="I417" s="7">
        <f t="shared" si="199"/>
        <v>0</v>
      </c>
      <c r="J417" s="7">
        <f t="shared" si="199"/>
        <v>0</v>
      </c>
      <c r="K417" s="7">
        <f t="shared" si="199"/>
        <v>0</v>
      </c>
      <c r="L417" s="7">
        <f t="shared" si="199"/>
        <v>0</v>
      </c>
      <c r="M417" s="13"/>
      <c r="N417" s="13"/>
      <c r="O417" s="13"/>
    </row>
    <row r="418" spans="2:15" ht="108" customHeight="1" hidden="1">
      <c r="B418" s="15" t="s">
        <v>117</v>
      </c>
      <c r="C418" s="5" t="s">
        <v>62</v>
      </c>
      <c r="D418" s="5" t="s">
        <v>53</v>
      </c>
      <c r="E418" s="6" t="s">
        <v>455</v>
      </c>
      <c r="F418" s="5" t="s">
        <v>216</v>
      </c>
      <c r="G418" s="7"/>
      <c r="H418" s="7"/>
      <c r="I418" s="7"/>
      <c r="J418" s="7"/>
      <c r="K418" s="7"/>
      <c r="L418" s="7"/>
      <c r="M418" s="13"/>
      <c r="N418" s="13"/>
      <c r="O418" s="13"/>
    </row>
    <row r="419" spans="2:15" ht="144" customHeight="1" hidden="1">
      <c r="B419" s="15" t="s">
        <v>545</v>
      </c>
      <c r="C419" s="5" t="s">
        <v>62</v>
      </c>
      <c r="D419" s="5" t="s">
        <v>53</v>
      </c>
      <c r="E419" s="6" t="s">
        <v>543</v>
      </c>
      <c r="F419" s="5"/>
      <c r="G419" s="7">
        <f aca="true" t="shared" si="200" ref="G419:L420">G420</f>
        <v>0</v>
      </c>
      <c r="H419" s="7">
        <f t="shared" si="200"/>
        <v>0</v>
      </c>
      <c r="I419" s="7">
        <f t="shared" si="200"/>
        <v>0</v>
      </c>
      <c r="J419" s="7">
        <f t="shared" si="200"/>
        <v>0</v>
      </c>
      <c r="K419" s="7">
        <f t="shared" si="200"/>
        <v>0</v>
      </c>
      <c r="L419" s="7">
        <f t="shared" si="200"/>
        <v>0</v>
      </c>
      <c r="M419" s="13"/>
      <c r="N419" s="13"/>
      <c r="O419" s="13"/>
    </row>
    <row r="420" spans="2:15" ht="120" customHeight="1" hidden="1">
      <c r="B420" s="15" t="s">
        <v>546</v>
      </c>
      <c r="C420" s="5" t="s">
        <v>62</v>
      </c>
      <c r="D420" s="5" t="s">
        <v>53</v>
      </c>
      <c r="E420" s="6" t="s">
        <v>544</v>
      </c>
      <c r="F420" s="5"/>
      <c r="G420" s="7">
        <f t="shared" si="200"/>
        <v>0</v>
      </c>
      <c r="H420" s="7">
        <f t="shared" si="200"/>
        <v>0</v>
      </c>
      <c r="I420" s="7">
        <f t="shared" si="200"/>
        <v>0</v>
      </c>
      <c r="J420" s="7">
        <f t="shared" si="200"/>
        <v>0</v>
      </c>
      <c r="K420" s="7">
        <f t="shared" si="200"/>
        <v>0</v>
      </c>
      <c r="L420" s="7">
        <f t="shared" si="200"/>
        <v>0</v>
      </c>
      <c r="M420" s="13"/>
      <c r="N420" s="13"/>
      <c r="O420" s="13"/>
    </row>
    <row r="421" spans="2:15" ht="108" customHeight="1" hidden="1">
      <c r="B421" s="15" t="s">
        <v>117</v>
      </c>
      <c r="C421" s="5" t="s">
        <v>62</v>
      </c>
      <c r="D421" s="5" t="s">
        <v>53</v>
      </c>
      <c r="E421" s="6" t="s">
        <v>544</v>
      </c>
      <c r="F421" s="5" t="s">
        <v>216</v>
      </c>
      <c r="G421" s="7">
        <v>0</v>
      </c>
      <c r="H421" s="7">
        <v>0</v>
      </c>
      <c r="I421" s="7">
        <f>G421+H421</f>
        <v>0</v>
      </c>
      <c r="J421" s="7">
        <v>0</v>
      </c>
      <c r="K421" s="7">
        <v>0</v>
      </c>
      <c r="L421" s="7">
        <v>0</v>
      </c>
      <c r="M421" s="13"/>
      <c r="N421" s="13"/>
      <c r="O421" s="13"/>
    </row>
    <row r="422" spans="2:15" ht="24">
      <c r="B422" s="15" t="s">
        <v>605</v>
      </c>
      <c r="C422" s="5" t="s">
        <v>62</v>
      </c>
      <c r="D422" s="5" t="s">
        <v>53</v>
      </c>
      <c r="E422" s="6" t="s">
        <v>606</v>
      </c>
      <c r="F422" s="5"/>
      <c r="G422" s="7">
        <f aca="true" t="shared" si="201" ref="G422:L424">G423</f>
        <v>34180700</v>
      </c>
      <c r="H422" s="7">
        <f t="shared" si="201"/>
        <v>-3275750.5</v>
      </c>
      <c r="I422" s="7">
        <f t="shared" si="201"/>
        <v>30904949.5</v>
      </c>
      <c r="J422" s="7">
        <f t="shared" si="201"/>
        <v>0</v>
      </c>
      <c r="K422" s="7">
        <f t="shared" si="201"/>
        <v>0</v>
      </c>
      <c r="L422" s="7">
        <f t="shared" si="201"/>
        <v>0</v>
      </c>
      <c r="M422" s="13"/>
      <c r="N422" s="13"/>
      <c r="O422" s="13"/>
    </row>
    <row r="423" spans="2:15" ht="12.75">
      <c r="B423" s="15" t="s">
        <v>607</v>
      </c>
      <c r="C423" s="5" t="s">
        <v>62</v>
      </c>
      <c r="D423" s="5" t="s">
        <v>53</v>
      </c>
      <c r="E423" s="6" t="s">
        <v>608</v>
      </c>
      <c r="F423" s="5"/>
      <c r="G423" s="7">
        <f t="shared" si="201"/>
        <v>34180700</v>
      </c>
      <c r="H423" s="7">
        <f t="shared" si="201"/>
        <v>-3275750.5</v>
      </c>
      <c r="I423" s="7">
        <f t="shared" si="201"/>
        <v>30904949.5</v>
      </c>
      <c r="J423" s="7">
        <f t="shared" si="201"/>
        <v>0</v>
      </c>
      <c r="K423" s="7">
        <f t="shared" si="201"/>
        <v>0</v>
      </c>
      <c r="L423" s="7">
        <f t="shared" si="201"/>
        <v>0</v>
      </c>
      <c r="M423" s="13"/>
      <c r="N423" s="13"/>
      <c r="O423" s="13"/>
    </row>
    <row r="424" spans="2:15" ht="36">
      <c r="B424" s="15" t="s">
        <v>609</v>
      </c>
      <c r="C424" s="5" t="s">
        <v>62</v>
      </c>
      <c r="D424" s="5" t="s">
        <v>53</v>
      </c>
      <c r="E424" s="6" t="s">
        <v>610</v>
      </c>
      <c r="F424" s="5"/>
      <c r="G424" s="7">
        <f t="shared" si="201"/>
        <v>34180700</v>
      </c>
      <c r="H424" s="7">
        <f t="shared" si="201"/>
        <v>-3275750.5</v>
      </c>
      <c r="I424" s="7">
        <f t="shared" si="201"/>
        <v>30904949.5</v>
      </c>
      <c r="J424" s="7">
        <f t="shared" si="201"/>
        <v>0</v>
      </c>
      <c r="K424" s="7">
        <f t="shared" si="201"/>
        <v>0</v>
      </c>
      <c r="L424" s="7">
        <f t="shared" si="201"/>
        <v>0</v>
      </c>
      <c r="M424" s="13"/>
      <c r="N424" s="13"/>
      <c r="O424" s="13"/>
    </row>
    <row r="425" spans="2:15" ht="24">
      <c r="B425" s="15" t="s">
        <v>117</v>
      </c>
      <c r="C425" s="5" t="s">
        <v>62</v>
      </c>
      <c r="D425" s="5" t="s">
        <v>53</v>
      </c>
      <c r="E425" s="6" t="s">
        <v>610</v>
      </c>
      <c r="F425" s="5" t="s">
        <v>216</v>
      </c>
      <c r="G425" s="7">
        <v>34180700</v>
      </c>
      <c r="H425" s="7">
        <f>I425-G425</f>
        <v>-3275750.5</v>
      </c>
      <c r="I425" s="7">
        <v>30904949.5</v>
      </c>
      <c r="J425" s="7">
        <v>0</v>
      </c>
      <c r="K425" s="7">
        <v>0</v>
      </c>
      <c r="L425" s="7">
        <v>0</v>
      </c>
      <c r="M425" s="13"/>
      <c r="N425" s="13"/>
      <c r="O425" s="13"/>
    </row>
    <row r="426" spans="2:15" ht="36">
      <c r="B426" s="15" t="s">
        <v>399</v>
      </c>
      <c r="C426" s="5" t="s">
        <v>62</v>
      </c>
      <c r="D426" s="5" t="s">
        <v>53</v>
      </c>
      <c r="E426" s="6" t="s">
        <v>347</v>
      </c>
      <c r="F426" s="5"/>
      <c r="G426" s="7">
        <f aca="true" t="shared" si="202" ref="G426:L426">G427</f>
        <v>7683986</v>
      </c>
      <c r="H426" s="7">
        <f t="shared" si="202"/>
        <v>-136592</v>
      </c>
      <c r="I426" s="7">
        <f t="shared" si="202"/>
        <v>7547394</v>
      </c>
      <c r="J426" s="7">
        <f t="shared" si="202"/>
        <v>7547394</v>
      </c>
      <c r="K426" s="7">
        <f t="shared" si="202"/>
        <v>0</v>
      </c>
      <c r="L426" s="7">
        <f t="shared" si="202"/>
        <v>0</v>
      </c>
      <c r="M426" s="13"/>
      <c r="N426" s="13"/>
      <c r="O426" s="13"/>
    </row>
    <row r="427" spans="2:15" ht="12.75">
      <c r="B427" s="15" t="s">
        <v>477</v>
      </c>
      <c r="C427" s="5" t="s">
        <v>62</v>
      </c>
      <c r="D427" s="5" t="s">
        <v>53</v>
      </c>
      <c r="E427" s="6" t="s">
        <v>435</v>
      </c>
      <c r="F427" s="5"/>
      <c r="G427" s="7">
        <f aca="true" t="shared" si="203" ref="G427:L427">G428+G432</f>
        <v>7683986</v>
      </c>
      <c r="H427" s="7">
        <f t="shared" si="203"/>
        <v>-136592</v>
      </c>
      <c r="I427" s="7">
        <f t="shared" si="203"/>
        <v>7547394</v>
      </c>
      <c r="J427" s="7">
        <f t="shared" si="203"/>
        <v>7547394</v>
      </c>
      <c r="K427" s="7">
        <f t="shared" si="203"/>
        <v>0</v>
      </c>
      <c r="L427" s="7">
        <f t="shared" si="203"/>
        <v>0</v>
      </c>
      <c r="M427" s="13"/>
      <c r="N427" s="13"/>
      <c r="O427" s="13"/>
    </row>
    <row r="428" spans="2:15" ht="28.5" customHeight="1">
      <c r="B428" s="15" t="s">
        <v>478</v>
      </c>
      <c r="C428" s="5" t="s">
        <v>62</v>
      </c>
      <c r="D428" s="5" t="s">
        <v>53</v>
      </c>
      <c r="E428" s="6" t="s">
        <v>456</v>
      </c>
      <c r="F428" s="5"/>
      <c r="G428" s="7">
        <f aca="true" t="shared" si="204" ref="G428:L428">G429+G430</f>
        <v>7683986</v>
      </c>
      <c r="H428" s="7">
        <f t="shared" si="204"/>
        <v>-136592</v>
      </c>
      <c r="I428" s="7">
        <f t="shared" si="204"/>
        <v>7547394</v>
      </c>
      <c r="J428" s="7">
        <f t="shared" si="204"/>
        <v>7547394</v>
      </c>
      <c r="K428" s="7">
        <f t="shared" si="204"/>
        <v>0</v>
      </c>
      <c r="L428" s="7">
        <f t="shared" si="204"/>
        <v>0</v>
      </c>
      <c r="M428" s="13"/>
      <c r="N428" s="13"/>
      <c r="O428" s="13"/>
    </row>
    <row r="429" spans="2:15" ht="108" customHeight="1" hidden="1">
      <c r="B429" s="15" t="s">
        <v>117</v>
      </c>
      <c r="C429" s="5" t="s">
        <v>62</v>
      </c>
      <c r="D429" s="5" t="s">
        <v>53</v>
      </c>
      <c r="E429" s="6" t="s">
        <v>456</v>
      </c>
      <c r="F429" s="5" t="s">
        <v>216</v>
      </c>
      <c r="G429" s="7">
        <v>0</v>
      </c>
      <c r="H429" s="7">
        <v>0</v>
      </c>
      <c r="I429" s="7">
        <f>G429+H429</f>
        <v>0</v>
      </c>
      <c r="J429" s="7">
        <v>0</v>
      </c>
      <c r="K429" s="7">
        <v>0</v>
      </c>
      <c r="L429" s="7">
        <v>0</v>
      </c>
      <c r="M429" s="13"/>
      <c r="N429" s="13"/>
      <c r="O429" s="13"/>
    </row>
    <row r="430" spans="2:15" ht="12.75">
      <c r="B430" s="15" t="s">
        <v>600</v>
      </c>
      <c r="C430" s="5" t="s">
        <v>62</v>
      </c>
      <c r="D430" s="5" t="s">
        <v>53</v>
      </c>
      <c r="E430" s="6" t="s">
        <v>611</v>
      </c>
      <c r="F430" s="5"/>
      <c r="G430" s="7">
        <f aca="true" t="shared" si="205" ref="G430:L430">G431</f>
        <v>7683986</v>
      </c>
      <c r="H430" s="7">
        <f t="shared" si="205"/>
        <v>-136592</v>
      </c>
      <c r="I430" s="7">
        <f t="shared" si="205"/>
        <v>7547394</v>
      </c>
      <c r="J430" s="7">
        <f t="shared" si="205"/>
        <v>7547394</v>
      </c>
      <c r="K430" s="7">
        <f t="shared" si="205"/>
        <v>0</v>
      </c>
      <c r="L430" s="7">
        <f t="shared" si="205"/>
        <v>0</v>
      </c>
      <c r="M430" s="13"/>
      <c r="N430" s="13"/>
      <c r="O430" s="13"/>
    </row>
    <row r="431" spans="2:15" ht="24">
      <c r="B431" s="15" t="s">
        <v>117</v>
      </c>
      <c r="C431" s="5" t="s">
        <v>62</v>
      </c>
      <c r="D431" s="5" t="s">
        <v>53</v>
      </c>
      <c r="E431" s="6" t="s">
        <v>611</v>
      </c>
      <c r="F431" s="5" t="s">
        <v>216</v>
      </c>
      <c r="G431" s="7">
        <f>9157040-1473054</f>
        <v>7683986</v>
      </c>
      <c r="H431" s="7">
        <f>I431-G431</f>
        <v>-136592</v>
      </c>
      <c r="I431" s="7">
        <v>7547394</v>
      </c>
      <c r="J431" s="7">
        <v>7547394</v>
      </c>
      <c r="K431" s="7">
        <v>0</v>
      </c>
      <c r="L431" s="7">
        <v>0</v>
      </c>
      <c r="M431" s="13"/>
      <c r="N431" s="13"/>
      <c r="O431" s="13"/>
    </row>
    <row r="432" spans="2:15" ht="120" customHeight="1" hidden="1">
      <c r="B432" s="15" t="s">
        <v>500</v>
      </c>
      <c r="C432" s="5" t="s">
        <v>62</v>
      </c>
      <c r="D432" s="5" t="s">
        <v>53</v>
      </c>
      <c r="E432" s="6" t="s">
        <v>457</v>
      </c>
      <c r="F432" s="5"/>
      <c r="G432" s="7">
        <f aca="true" t="shared" si="206" ref="G432:L432">G433</f>
        <v>0</v>
      </c>
      <c r="H432" s="7">
        <f t="shared" si="206"/>
        <v>0</v>
      </c>
      <c r="I432" s="7">
        <f t="shared" si="206"/>
        <v>0</v>
      </c>
      <c r="J432" s="7">
        <f t="shared" si="206"/>
        <v>0</v>
      </c>
      <c r="K432" s="7">
        <f t="shared" si="206"/>
        <v>0</v>
      </c>
      <c r="L432" s="7">
        <f t="shared" si="206"/>
        <v>0</v>
      </c>
      <c r="M432" s="13"/>
      <c r="N432" s="13"/>
      <c r="O432" s="13"/>
    </row>
    <row r="433" spans="2:15" ht="108" customHeight="1" hidden="1">
      <c r="B433" s="15" t="s">
        <v>117</v>
      </c>
      <c r="C433" s="5" t="s">
        <v>62</v>
      </c>
      <c r="D433" s="5" t="s">
        <v>53</v>
      </c>
      <c r="E433" s="6" t="s">
        <v>457</v>
      </c>
      <c r="F433" s="5" t="s">
        <v>216</v>
      </c>
      <c r="G433" s="7"/>
      <c r="H433" s="7"/>
      <c r="I433" s="7"/>
      <c r="J433" s="7"/>
      <c r="K433" s="7"/>
      <c r="L433" s="7"/>
      <c r="M433" s="13"/>
      <c r="N433" s="13"/>
      <c r="O433" s="13"/>
    </row>
    <row r="434" spans="2:15" ht="102" customHeight="1" hidden="1">
      <c r="B434" s="22" t="s">
        <v>3</v>
      </c>
      <c r="C434" s="5" t="s">
        <v>62</v>
      </c>
      <c r="D434" s="6" t="s">
        <v>60</v>
      </c>
      <c r="E434" s="6"/>
      <c r="F434" s="5"/>
      <c r="G434" s="7">
        <f aca="true" t="shared" si="207" ref="G434:L434">G435+G438</f>
        <v>0</v>
      </c>
      <c r="H434" s="7">
        <f t="shared" si="207"/>
        <v>0</v>
      </c>
      <c r="I434" s="7">
        <f t="shared" si="207"/>
        <v>0</v>
      </c>
      <c r="J434" s="7">
        <f t="shared" si="207"/>
        <v>0</v>
      </c>
      <c r="K434" s="7">
        <f t="shared" si="207"/>
        <v>0</v>
      </c>
      <c r="L434" s="7">
        <f t="shared" si="207"/>
        <v>0</v>
      </c>
      <c r="M434" s="13"/>
      <c r="N434" s="13"/>
      <c r="O434" s="13"/>
    </row>
    <row r="435" spans="2:15" ht="140.25" customHeight="1" hidden="1">
      <c r="B435" s="22" t="s">
        <v>154</v>
      </c>
      <c r="C435" s="5" t="s">
        <v>62</v>
      </c>
      <c r="D435" s="6" t="s">
        <v>60</v>
      </c>
      <c r="E435" s="6" t="s">
        <v>108</v>
      </c>
      <c r="F435" s="5"/>
      <c r="G435" s="7">
        <f aca="true" t="shared" si="208" ref="G435:L436">G436</f>
        <v>0</v>
      </c>
      <c r="H435" s="7">
        <f t="shared" si="208"/>
        <v>0</v>
      </c>
      <c r="I435" s="7">
        <f t="shared" si="208"/>
        <v>0</v>
      </c>
      <c r="J435" s="7">
        <f t="shared" si="208"/>
        <v>0</v>
      </c>
      <c r="K435" s="7">
        <f t="shared" si="208"/>
        <v>0</v>
      </c>
      <c r="L435" s="7">
        <f t="shared" si="208"/>
        <v>0</v>
      </c>
      <c r="M435" s="13"/>
      <c r="N435" s="13"/>
      <c r="O435" s="13"/>
    </row>
    <row r="436" spans="2:15" ht="76.5" customHeight="1" hidden="1">
      <c r="B436" s="22" t="s">
        <v>155</v>
      </c>
      <c r="C436" s="5" t="s">
        <v>62</v>
      </c>
      <c r="D436" s="6" t="s">
        <v>60</v>
      </c>
      <c r="E436" s="6" t="s">
        <v>89</v>
      </c>
      <c r="F436" s="5"/>
      <c r="G436" s="7">
        <f t="shared" si="208"/>
        <v>0</v>
      </c>
      <c r="H436" s="7">
        <f t="shared" si="208"/>
        <v>0</v>
      </c>
      <c r="I436" s="7">
        <f t="shared" si="208"/>
        <v>0</v>
      </c>
      <c r="J436" s="7">
        <f t="shared" si="208"/>
        <v>0</v>
      </c>
      <c r="K436" s="7">
        <f t="shared" si="208"/>
        <v>0</v>
      </c>
      <c r="L436" s="7">
        <f t="shared" si="208"/>
        <v>0</v>
      </c>
      <c r="M436" s="13"/>
      <c r="N436" s="13"/>
      <c r="O436" s="13"/>
    </row>
    <row r="437" spans="2:15" ht="114.75" customHeight="1" hidden="1">
      <c r="B437" s="22" t="s">
        <v>117</v>
      </c>
      <c r="C437" s="5" t="s">
        <v>62</v>
      </c>
      <c r="D437" s="6" t="s">
        <v>60</v>
      </c>
      <c r="E437" s="6" t="s">
        <v>89</v>
      </c>
      <c r="F437" s="5">
        <v>600</v>
      </c>
      <c r="G437" s="7"/>
      <c r="H437" s="7">
        <v>0</v>
      </c>
      <c r="I437" s="7">
        <v>0</v>
      </c>
      <c r="J437" s="7"/>
      <c r="K437" s="7"/>
      <c r="L437" s="7"/>
      <c r="M437" s="13"/>
      <c r="N437" s="13"/>
      <c r="O437" s="13"/>
    </row>
    <row r="438" spans="2:15" ht="140.25" customHeight="1" hidden="1">
      <c r="B438" s="22" t="s">
        <v>157</v>
      </c>
      <c r="C438" s="5" t="s">
        <v>62</v>
      </c>
      <c r="D438" s="6" t="s">
        <v>60</v>
      </c>
      <c r="E438" s="6" t="s">
        <v>110</v>
      </c>
      <c r="F438" s="5"/>
      <c r="G438" s="7">
        <f aca="true" t="shared" si="209" ref="G438:L439">G439</f>
        <v>0</v>
      </c>
      <c r="H438" s="7">
        <f t="shared" si="209"/>
        <v>0</v>
      </c>
      <c r="I438" s="7">
        <f t="shared" si="209"/>
        <v>0</v>
      </c>
      <c r="J438" s="7">
        <f t="shared" si="209"/>
        <v>0</v>
      </c>
      <c r="K438" s="7">
        <f t="shared" si="209"/>
        <v>0</v>
      </c>
      <c r="L438" s="7">
        <f t="shared" si="209"/>
        <v>0</v>
      </c>
      <c r="M438" s="13"/>
      <c r="N438" s="13"/>
      <c r="O438" s="13"/>
    </row>
    <row r="439" spans="2:15" ht="89.25" customHeight="1" hidden="1">
      <c r="B439" s="22" t="s">
        <v>159</v>
      </c>
      <c r="C439" s="5" t="s">
        <v>62</v>
      </c>
      <c r="D439" s="6" t="s">
        <v>60</v>
      </c>
      <c r="E439" s="6" t="s">
        <v>131</v>
      </c>
      <c r="F439" s="5"/>
      <c r="G439" s="7">
        <f t="shared" si="209"/>
        <v>0</v>
      </c>
      <c r="H439" s="7">
        <f t="shared" si="209"/>
        <v>0</v>
      </c>
      <c r="I439" s="7">
        <f t="shared" si="209"/>
        <v>0</v>
      </c>
      <c r="J439" s="7">
        <f t="shared" si="209"/>
        <v>0</v>
      </c>
      <c r="K439" s="7">
        <f t="shared" si="209"/>
        <v>0</v>
      </c>
      <c r="L439" s="7">
        <f t="shared" si="209"/>
        <v>0</v>
      </c>
      <c r="M439" s="13"/>
      <c r="N439" s="13"/>
      <c r="O439" s="13"/>
    </row>
    <row r="440" spans="2:15" ht="114.75" customHeight="1" hidden="1">
      <c r="B440" s="22" t="s">
        <v>117</v>
      </c>
      <c r="C440" s="5" t="s">
        <v>62</v>
      </c>
      <c r="D440" s="6" t="s">
        <v>60</v>
      </c>
      <c r="E440" s="6" t="s">
        <v>131</v>
      </c>
      <c r="F440" s="5">
        <v>600</v>
      </c>
      <c r="G440" s="7"/>
      <c r="H440" s="7">
        <v>0</v>
      </c>
      <c r="I440" s="7">
        <v>0</v>
      </c>
      <c r="J440" s="7"/>
      <c r="K440" s="7"/>
      <c r="L440" s="7"/>
      <c r="M440" s="13"/>
      <c r="N440" s="13"/>
      <c r="O440" s="13"/>
    </row>
    <row r="441" spans="2:15" ht="12.75">
      <c r="B441" s="22" t="s">
        <v>30</v>
      </c>
      <c r="C441" s="5" t="s">
        <v>62</v>
      </c>
      <c r="D441" s="6" t="s">
        <v>62</v>
      </c>
      <c r="E441" s="6"/>
      <c r="F441" s="5"/>
      <c r="G441" s="7">
        <f aca="true" t="shared" si="210" ref="G441:L441">G446+G447</f>
        <v>1522800</v>
      </c>
      <c r="H441" s="7">
        <f t="shared" si="210"/>
        <v>70400</v>
      </c>
      <c r="I441" s="7">
        <f t="shared" si="210"/>
        <v>1593200</v>
      </c>
      <c r="J441" s="7">
        <f t="shared" si="210"/>
        <v>1593200</v>
      </c>
      <c r="K441" s="7">
        <f t="shared" si="210"/>
        <v>0</v>
      </c>
      <c r="L441" s="7">
        <f t="shared" si="210"/>
        <v>0</v>
      </c>
      <c r="M441" s="13"/>
      <c r="N441" s="13"/>
      <c r="O441" s="13"/>
    </row>
    <row r="442" spans="2:15" ht="38.25">
      <c r="B442" s="22" t="s">
        <v>399</v>
      </c>
      <c r="C442" s="5" t="s">
        <v>62</v>
      </c>
      <c r="D442" s="6" t="s">
        <v>62</v>
      </c>
      <c r="E442" s="6" t="s">
        <v>347</v>
      </c>
      <c r="F442" s="5"/>
      <c r="G442" s="7">
        <f aca="true" t="shared" si="211" ref="G442:L444">G443</f>
        <v>1522800</v>
      </c>
      <c r="H442" s="7">
        <f t="shared" si="211"/>
        <v>70400</v>
      </c>
      <c r="I442" s="7">
        <f t="shared" si="211"/>
        <v>1593200</v>
      </c>
      <c r="J442" s="7">
        <f t="shared" si="211"/>
        <v>1593200</v>
      </c>
      <c r="K442" s="7">
        <f t="shared" si="211"/>
        <v>0</v>
      </c>
      <c r="L442" s="7">
        <f t="shared" si="211"/>
        <v>0</v>
      </c>
      <c r="M442" s="13"/>
      <c r="N442" s="13"/>
      <c r="O442" s="13"/>
    </row>
    <row r="443" spans="2:15" ht="12.75">
      <c r="B443" s="22" t="s">
        <v>400</v>
      </c>
      <c r="C443" s="5" t="s">
        <v>62</v>
      </c>
      <c r="D443" s="6" t="s">
        <v>62</v>
      </c>
      <c r="E443" s="6" t="s">
        <v>346</v>
      </c>
      <c r="F443" s="5"/>
      <c r="G443" s="7">
        <f t="shared" si="211"/>
        <v>1522800</v>
      </c>
      <c r="H443" s="7">
        <f t="shared" si="211"/>
        <v>70400</v>
      </c>
      <c r="I443" s="7">
        <f t="shared" si="211"/>
        <v>1593200</v>
      </c>
      <c r="J443" s="7">
        <f t="shared" si="211"/>
        <v>1593200</v>
      </c>
      <c r="K443" s="7">
        <f t="shared" si="211"/>
        <v>0</v>
      </c>
      <c r="L443" s="7">
        <f t="shared" si="211"/>
        <v>0</v>
      </c>
      <c r="M443" s="13"/>
      <c r="N443" s="13"/>
      <c r="O443" s="13"/>
    </row>
    <row r="444" spans="2:15" ht="25.5">
      <c r="B444" s="22" t="s">
        <v>401</v>
      </c>
      <c r="C444" s="5" t="s">
        <v>62</v>
      </c>
      <c r="D444" s="6" t="s">
        <v>62</v>
      </c>
      <c r="E444" s="6" t="s">
        <v>345</v>
      </c>
      <c r="F444" s="5"/>
      <c r="G444" s="7">
        <f t="shared" si="211"/>
        <v>1522800</v>
      </c>
      <c r="H444" s="7">
        <f t="shared" si="211"/>
        <v>70400</v>
      </c>
      <c r="I444" s="7">
        <f t="shared" si="211"/>
        <v>1593200</v>
      </c>
      <c r="J444" s="7">
        <f t="shared" si="211"/>
        <v>1593200</v>
      </c>
      <c r="K444" s="7">
        <f t="shared" si="211"/>
        <v>0</v>
      </c>
      <c r="L444" s="7">
        <f t="shared" si="211"/>
        <v>0</v>
      </c>
      <c r="M444" s="13"/>
      <c r="N444" s="13"/>
      <c r="O444" s="13"/>
    </row>
    <row r="445" spans="2:15" ht="25.5">
      <c r="B445" s="22" t="s">
        <v>402</v>
      </c>
      <c r="C445" s="5" t="s">
        <v>62</v>
      </c>
      <c r="D445" s="6" t="s">
        <v>62</v>
      </c>
      <c r="E445" s="6" t="s">
        <v>344</v>
      </c>
      <c r="F445" s="5"/>
      <c r="G445" s="7">
        <f aca="true" t="shared" si="212" ref="G445:L445">G446+G447</f>
        <v>1522800</v>
      </c>
      <c r="H445" s="7">
        <f t="shared" si="212"/>
        <v>70400</v>
      </c>
      <c r="I445" s="7">
        <f t="shared" si="212"/>
        <v>1593200</v>
      </c>
      <c r="J445" s="7">
        <f t="shared" si="212"/>
        <v>1593200</v>
      </c>
      <c r="K445" s="7">
        <f t="shared" si="212"/>
        <v>0</v>
      </c>
      <c r="L445" s="7">
        <f t="shared" si="212"/>
        <v>0</v>
      </c>
      <c r="M445" s="13"/>
      <c r="N445" s="13"/>
      <c r="O445" s="13"/>
    </row>
    <row r="446" spans="2:15" ht="22.5">
      <c r="B446" s="22" t="s">
        <v>121</v>
      </c>
      <c r="C446" s="5" t="s">
        <v>62</v>
      </c>
      <c r="D446" s="6" t="s">
        <v>62</v>
      </c>
      <c r="E446" s="6" t="s">
        <v>344</v>
      </c>
      <c r="F446" s="5" t="s">
        <v>227</v>
      </c>
      <c r="G446" s="7">
        <v>893600</v>
      </c>
      <c r="H446" s="7">
        <f>I446-G446</f>
        <v>-59047</v>
      </c>
      <c r="I446" s="7">
        <v>834553</v>
      </c>
      <c r="J446" s="7">
        <v>834553</v>
      </c>
      <c r="K446" s="7">
        <v>0</v>
      </c>
      <c r="L446" s="7">
        <v>0</v>
      </c>
      <c r="M446" s="13"/>
      <c r="N446" s="13"/>
      <c r="O446" s="13"/>
    </row>
    <row r="447" spans="2:15" ht="25.5">
      <c r="B447" s="22" t="s">
        <v>117</v>
      </c>
      <c r="C447" s="5" t="s">
        <v>62</v>
      </c>
      <c r="D447" s="6" t="s">
        <v>62</v>
      </c>
      <c r="E447" s="6" t="s">
        <v>344</v>
      </c>
      <c r="F447" s="5" t="s">
        <v>216</v>
      </c>
      <c r="G447" s="7">
        <v>629200</v>
      </c>
      <c r="H447" s="7">
        <f>I447-G447</f>
        <v>129447</v>
      </c>
      <c r="I447" s="7">
        <v>758647</v>
      </c>
      <c r="J447" s="7">
        <v>758647</v>
      </c>
      <c r="K447" s="7">
        <v>0</v>
      </c>
      <c r="L447" s="7">
        <v>0</v>
      </c>
      <c r="M447" s="13"/>
      <c r="N447" s="13"/>
      <c r="O447" s="13"/>
    </row>
    <row r="448" spans="2:15" ht="12.75">
      <c r="B448" s="22" t="s">
        <v>31</v>
      </c>
      <c r="C448" s="5" t="s">
        <v>62</v>
      </c>
      <c r="D448" s="6" t="s">
        <v>58</v>
      </c>
      <c r="E448" s="6"/>
      <c r="F448" s="5"/>
      <c r="G448" s="7">
        <f aca="true" t="shared" si="213" ref="G448:L448">G452+G457+G449+G460</f>
        <v>20256427</v>
      </c>
      <c r="H448" s="7">
        <f t="shared" si="213"/>
        <v>2134397</v>
      </c>
      <c r="I448" s="7">
        <f t="shared" si="213"/>
        <v>22390824</v>
      </c>
      <c r="J448" s="7">
        <f t="shared" si="213"/>
        <v>22390824</v>
      </c>
      <c r="K448" s="7">
        <f t="shared" si="213"/>
        <v>0</v>
      </c>
      <c r="L448" s="7">
        <f t="shared" si="213"/>
        <v>0</v>
      </c>
      <c r="M448" s="13"/>
      <c r="N448" s="13"/>
      <c r="O448" s="13"/>
    </row>
    <row r="449" spans="2:15" ht="178.5" customHeight="1" hidden="1">
      <c r="B449" s="22" t="s">
        <v>160</v>
      </c>
      <c r="C449" s="5" t="s">
        <v>62</v>
      </c>
      <c r="D449" s="6" t="s">
        <v>58</v>
      </c>
      <c r="E449" s="6" t="s">
        <v>98</v>
      </c>
      <c r="F449" s="5"/>
      <c r="G449" s="7">
        <f aca="true" t="shared" si="214" ref="G449:L450">G450</f>
        <v>0</v>
      </c>
      <c r="H449" s="7">
        <f t="shared" si="214"/>
        <v>0</v>
      </c>
      <c r="I449" s="7">
        <f t="shared" si="214"/>
        <v>0</v>
      </c>
      <c r="J449" s="7">
        <f t="shared" si="214"/>
        <v>0</v>
      </c>
      <c r="K449" s="7">
        <f t="shared" si="214"/>
        <v>0</v>
      </c>
      <c r="L449" s="7">
        <f t="shared" si="214"/>
        <v>0</v>
      </c>
      <c r="M449" s="13"/>
      <c r="N449" s="13"/>
      <c r="O449" s="13"/>
    </row>
    <row r="450" spans="2:15" ht="89.25" customHeight="1" hidden="1">
      <c r="B450" s="22" t="s">
        <v>218</v>
      </c>
      <c r="C450" s="5" t="s">
        <v>62</v>
      </c>
      <c r="D450" s="6" t="s">
        <v>58</v>
      </c>
      <c r="E450" s="6" t="s">
        <v>217</v>
      </c>
      <c r="F450" s="5"/>
      <c r="G450" s="7">
        <f t="shared" si="214"/>
        <v>0</v>
      </c>
      <c r="H450" s="7">
        <f t="shared" si="214"/>
        <v>0</v>
      </c>
      <c r="I450" s="7">
        <f t="shared" si="214"/>
        <v>0</v>
      </c>
      <c r="J450" s="7">
        <f t="shared" si="214"/>
        <v>0</v>
      </c>
      <c r="K450" s="7">
        <f t="shared" si="214"/>
        <v>0</v>
      </c>
      <c r="L450" s="7">
        <f t="shared" si="214"/>
        <v>0</v>
      </c>
      <c r="M450" s="13"/>
      <c r="N450" s="13"/>
      <c r="O450" s="13"/>
    </row>
    <row r="451" spans="2:15" ht="114.75" customHeight="1" hidden="1">
      <c r="B451" s="22" t="s">
        <v>116</v>
      </c>
      <c r="C451" s="5" t="s">
        <v>62</v>
      </c>
      <c r="D451" s="6" t="s">
        <v>58</v>
      </c>
      <c r="E451" s="6" t="s">
        <v>217</v>
      </c>
      <c r="F451" s="5">
        <v>200</v>
      </c>
      <c r="G451" s="7"/>
      <c r="H451" s="7">
        <v>0</v>
      </c>
      <c r="I451" s="7">
        <v>0</v>
      </c>
      <c r="J451" s="7"/>
      <c r="K451" s="7"/>
      <c r="L451" s="7"/>
      <c r="M451" s="13"/>
      <c r="N451" s="13"/>
      <c r="O451" s="13"/>
    </row>
    <row r="452" spans="2:15" ht="229.5" customHeight="1" hidden="1">
      <c r="B452" s="22" t="s">
        <v>161</v>
      </c>
      <c r="C452" s="5" t="s">
        <v>62</v>
      </c>
      <c r="D452" s="6" t="s">
        <v>58</v>
      </c>
      <c r="E452" s="6" t="s">
        <v>111</v>
      </c>
      <c r="F452" s="5"/>
      <c r="G452" s="7">
        <f aca="true" t="shared" si="215" ref="G452:L452">G453+G455</f>
        <v>0</v>
      </c>
      <c r="H452" s="7">
        <f t="shared" si="215"/>
        <v>0</v>
      </c>
      <c r="I452" s="7">
        <f t="shared" si="215"/>
        <v>0</v>
      </c>
      <c r="J452" s="7">
        <f t="shared" si="215"/>
        <v>0</v>
      </c>
      <c r="K452" s="7">
        <f t="shared" si="215"/>
        <v>0</v>
      </c>
      <c r="L452" s="7">
        <f t="shared" si="215"/>
        <v>0</v>
      </c>
      <c r="M452" s="13"/>
      <c r="N452" s="13"/>
      <c r="O452" s="13"/>
    </row>
    <row r="453" spans="2:15" ht="63.75" customHeight="1" hidden="1">
      <c r="B453" s="22" t="s">
        <v>162</v>
      </c>
      <c r="C453" s="5" t="s">
        <v>62</v>
      </c>
      <c r="D453" s="6" t="s">
        <v>58</v>
      </c>
      <c r="E453" s="6" t="s">
        <v>93</v>
      </c>
      <c r="F453" s="5"/>
      <c r="G453" s="7">
        <f aca="true" t="shared" si="216" ref="G453:L453">G454</f>
        <v>0</v>
      </c>
      <c r="H453" s="7">
        <f t="shared" si="216"/>
        <v>0</v>
      </c>
      <c r="I453" s="7">
        <f t="shared" si="216"/>
        <v>0</v>
      </c>
      <c r="J453" s="7">
        <f t="shared" si="216"/>
        <v>0</v>
      </c>
      <c r="K453" s="7">
        <f t="shared" si="216"/>
        <v>0</v>
      </c>
      <c r="L453" s="7">
        <f t="shared" si="216"/>
        <v>0</v>
      </c>
      <c r="M453" s="13"/>
      <c r="N453" s="13"/>
      <c r="O453" s="13"/>
    </row>
    <row r="454" spans="2:15" ht="114.75" customHeight="1" hidden="1">
      <c r="B454" s="22" t="s">
        <v>116</v>
      </c>
      <c r="C454" s="5" t="s">
        <v>62</v>
      </c>
      <c r="D454" s="6" t="s">
        <v>58</v>
      </c>
      <c r="E454" s="6" t="s">
        <v>93</v>
      </c>
      <c r="F454" s="5">
        <v>200</v>
      </c>
      <c r="G454" s="7"/>
      <c r="H454" s="7">
        <v>0</v>
      </c>
      <c r="I454" s="7">
        <v>0</v>
      </c>
      <c r="J454" s="7"/>
      <c r="K454" s="7"/>
      <c r="L454" s="7"/>
      <c r="M454" s="13"/>
      <c r="N454" s="13"/>
      <c r="O454" s="13"/>
    </row>
    <row r="455" spans="2:15" ht="114.75" customHeight="1" hidden="1">
      <c r="B455" s="22" t="s">
        <v>225</v>
      </c>
      <c r="C455" s="5" t="s">
        <v>62</v>
      </c>
      <c r="D455" s="6" t="s">
        <v>58</v>
      </c>
      <c r="E455" s="6" t="s">
        <v>220</v>
      </c>
      <c r="F455" s="5"/>
      <c r="G455" s="7">
        <f aca="true" t="shared" si="217" ref="G455:L455">G456</f>
        <v>0</v>
      </c>
      <c r="H455" s="7">
        <f t="shared" si="217"/>
        <v>0</v>
      </c>
      <c r="I455" s="7">
        <f t="shared" si="217"/>
        <v>0</v>
      </c>
      <c r="J455" s="7">
        <f t="shared" si="217"/>
        <v>0</v>
      </c>
      <c r="K455" s="7">
        <f t="shared" si="217"/>
        <v>0</v>
      </c>
      <c r="L455" s="7">
        <f t="shared" si="217"/>
        <v>0</v>
      </c>
      <c r="M455" s="13"/>
      <c r="N455" s="13"/>
      <c r="O455" s="13"/>
    </row>
    <row r="456" spans="2:15" ht="114.75" customHeight="1" hidden="1">
      <c r="B456" s="22" t="s">
        <v>116</v>
      </c>
      <c r="C456" s="5" t="s">
        <v>62</v>
      </c>
      <c r="D456" s="6" t="s">
        <v>58</v>
      </c>
      <c r="E456" s="6" t="s">
        <v>220</v>
      </c>
      <c r="F456" s="5" t="s">
        <v>215</v>
      </c>
      <c r="G456" s="7"/>
      <c r="H456" s="7">
        <v>0</v>
      </c>
      <c r="I456" s="7">
        <v>0</v>
      </c>
      <c r="J456" s="7"/>
      <c r="K456" s="7"/>
      <c r="L456" s="7"/>
      <c r="M456" s="13"/>
      <c r="N456" s="13"/>
      <c r="O456" s="13"/>
    </row>
    <row r="457" spans="2:15" ht="127.5" customHeight="1" hidden="1">
      <c r="B457" s="22" t="s">
        <v>223</v>
      </c>
      <c r="C457" s="5" t="s">
        <v>62</v>
      </c>
      <c r="D457" s="6" t="s">
        <v>58</v>
      </c>
      <c r="E457" s="6" t="s">
        <v>222</v>
      </c>
      <c r="F457" s="5"/>
      <c r="G457" s="7">
        <f aca="true" t="shared" si="218" ref="G457:L458">G458</f>
        <v>0</v>
      </c>
      <c r="H457" s="7">
        <f t="shared" si="218"/>
        <v>0</v>
      </c>
      <c r="I457" s="7">
        <f t="shared" si="218"/>
        <v>0</v>
      </c>
      <c r="J457" s="7">
        <f t="shared" si="218"/>
        <v>0</v>
      </c>
      <c r="K457" s="7">
        <f t="shared" si="218"/>
        <v>0</v>
      </c>
      <c r="L457" s="7">
        <f t="shared" si="218"/>
        <v>0</v>
      </c>
      <c r="M457" s="13"/>
      <c r="N457" s="13"/>
      <c r="O457" s="13"/>
    </row>
    <row r="458" spans="2:15" ht="153" customHeight="1" hidden="1">
      <c r="B458" s="22" t="s">
        <v>224</v>
      </c>
      <c r="C458" s="5" t="s">
        <v>62</v>
      </c>
      <c r="D458" s="6" t="s">
        <v>58</v>
      </c>
      <c r="E458" s="6" t="s">
        <v>221</v>
      </c>
      <c r="F458" s="5"/>
      <c r="G458" s="7">
        <f t="shared" si="218"/>
        <v>0</v>
      </c>
      <c r="H458" s="7">
        <f t="shared" si="218"/>
        <v>0</v>
      </c>
      <c r="I458" s="7">
        <f t="shared" si="218"/>
        <v>0</v>
      </c>
      <c r="J458" s="7">
        <f t="shared" si="218"/>
        <v>0</v>
      </c>
      <c r="K458" s="7">
        <f t="shared" si="218"/>
        <v>0</v>
      </c>
      <c r="L458" s="7">
        <f t="shared" si="218"/>
        <v>0</v>
      </c>
      <c r="M458" s="13"/>
      <c r="N458" s="13"/>
      <c r="O458" s="13"/>
    </row>
    <row r="459" spans="2:15" ht="114.75" customHeight="1" hidden="1">
      <c r="B459" s="22" t="s">
        <v>116</v>
      </c>
      <c r="C459" s="5" t="s">
        <v>62</v>
      </c>
      <c r="D459" s="6" t="s">
        <v>58</v>
      </c>
      <c r="E459" s="6" t="s">
        <v>221</v>
      </c>
      <c r="F459" s="5" t="s">
        <v>215</v>
      </c>
      <c r="G459" s="7"/>
      <c r="H459" s="7"/>
      <c r="I459" s="7"/>
      <c r="J459" s="7"/>
      <c r="K459" s="7"/>
      <c r="L459" s="7"/>
      <c r="M459" s="13"/>
      <c r="N459" s="13"/>
      <c r="O459" s="13"/>
    </row>
    <row r="460" spans="2:15" ht="25.5">
      <c r="B460" s="22" t="s">
        <v>370</v>
      </c>
      <c r="C460" s="5" t="s">
        <v>62</v>
      </c>
      <c r="D460" s="6" t="s">
        <v>58</v>
      </c>
      <c r="E460" s="6" t="s">
        <v>290</v>
      </c>
      <c r="F460" s="5"/>
      <c r="G460" s="7">
        <f aca="true" t="shared" si="219" ref="G460:L460">G461</f>
        <v>20256427</v>
      </c>
      <c r="H460" s="7">
        <f t="shared" si="219"/>
        <v>2134397</v>
      </c>
      <c r="I460" s="7">
        <f t="shared" si="219"/>
        <v>22390824</v>
      </c>
      <c r="J460" s="7">
        <f t="shared" si="219"/>
        <v>22390824</v>
      </c>
      <c r="K460" s="7">
        <f t="shared" si="219"/>
        <v>0</v>
      </c>
      <c r="L460" s="7">
        <f t="shared" si="219"/>
        <v>0</v>
      </c>
      <c r="M460" s="13"/>
      <c r="N460" s="13"/>
      <c r="O460" s="13"/>
    </row>
    <row r="461" spans="2:15" ht="38.25">
      <c r="B461" s="22" t="s">
        <v>514</v>
      </c>
      <c r="C461" s="5" t="s">
        <v>62</v>
      </c>
      <c r="D461" s="6" t="s">
        <v>58</v>
      </c>
      <c r="E461" s="6" t="s">
        <v>328</v>
      </c>
      <c r="F461" s="5"/>
      <c r="G461" s="7">
        <f aca="true" t="shared" si="220" ref="G461:L461">G463+G469</f>
        <v>20256427</v>
      </c>
      <c r="H461" s="7">
        <f t="shared" si="220"/>
        <v>2134397</v>
      </c>
      <c r="I461" s="7">
        <f t="shared" si="220"/>
        <v>22390824</v>
      </c>
      <c r="J461" s="7">
        <f t="shared" si="220"/>
        <v>22390824</v>
      </c>
      <c r="K461" s="7">
        <f t="shared" si="220"/>
        <v>0</v>
      </c>
      <c r="L461" s="7">
        <f t="shared" si="220"/>
        <v>0</v>
      </c>
      <c r="M461" s="13"/>
      <c r="N461" s="13"/>
      <c r="O461" s="13"/>
    </row>
    <row r="462" spans="2:15" ht="178.5" customHeight="1" hidden="1">
      <c r="B462" s="22" t="s">
        <v>403</v>
      </c>
      <c r="C462" s="5" t="s">
        <v>62</v>
      </c>
      <c r="D462" s="6" t="s">
        <v>58</v>
      </c>
      <c r="E462" s="6" t="s">
        <v>329</v>
      </c>
      <c r="F462" s="5"/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13"/>
      <c r="N462" s="13"/>
      <c r="O462" s="13"/>
    </row>
    <row r="463" spans="2:15" ht="36">
      <c r="B463" s="15" t="s">
        <v>403</v>
      </c>
      <c r="C463" s="5" t="s">
        <v>62</v>
      </c>
      <c r="D463" s="6" t="s">
        <v>58</v>
      </c>
      <c r="E463" s="6" t="s">
        <v>565</v>
      </c>
      <c r="F463" s="5"/>
      <c r="G463" s="7">
        <f aca="true" t="shared" si="221" ref="G463:L463">G465+G467</f>
        <v>7118110</v>
      </c>
      <c r="H463" s="7">
        <f t="shared" si="221"/>
        <v>-625510</v>
      </c>
      <c r="I463" s="7">
        <f t="shared" si="221"/>
        <v>6492600</v>
      </c>
      <c r="J463" s="7">
        <f t="shared" si="221"/>
        <v>6492600</v>
      </c>
      <c r="K463" s="7">
        <f t="shared" si="221"/>
        <v>0</v>
      </c>
      <c r="L463" s="7">
        <f t="shared" si="221"/>
        <v>0</v>
      </c>
      <c r="M463" s="13"/>
      <c r="N463" s="13"/>
      <c r="O463" s="13"/>
    </row>
    <row r="464" spans="2:15" ht="24">
      <c r="B464" s="15" t="s">
        <v>612</v>
      </c>
      <c r="C464" s="5" t="s">
        <v>62</v>
      </c>
      <c r="D464" s="6" t="s">
        <v>58</v>
      </c>
      <c r="E464" s="6" t="s">
        <v>613</v>
      </c>
      <c r="F464" s="5"/>
      <c r="G464" s="7">
        <f aca="true" t="shared" si="222" ref="G464:L464">G465+G467</f>
        <v>7118110</v>
      </c>
      <c r="H464" s="7">
        <f t="shared" si="222"/>
        <v>-625510</v>
      </c>
      <c r="I464" s="7">
        <f t="shared" si="222"/>
        <v>6492600</v>
      </c>
      <c r="J464" s="7">
        <f t="shared" si="222"/>
        <v>6492600</v>
      </c>
      <c r="K464" s="7">
        <f t="shared" si="222"/>
        <v>0</v>
      </c>
      <c r="L464" s="7">
        <f t="shared" si="222"/>
        <v>0</v>
      </c>
      <c r="M464" s="13"/>
      <c r="N464" s="13"/>
      <c r="O464" s="13"/>
    </row>
    <row r="465" spans="2:15" ht="25.5">
      <c r="B465" s="22" t="s">
        <v>163</v>
      </c>
      <c r="C465" s="5" t="s">
        <v>62</v>
      </c>
      <c r="D465" s="6" t="s">
        <v>58</v>
      </c>
      <c r="E465" s="6" t="s">
        <v>458</v>
      </c>
      <c r="F465" s="5"/>
      <c r="G465" s="7">
        <f aca="true" t="shared" si="223" ref="G465:L465">G466</f>
        <v>642370</v>
      </c>
      <c r="H465" s="7">
        <f t="shared" si="223"/>
        <v>6420</v>
      </c>
      <c r="I465" s="7">
        <f t="shared" si="223"/>
        <v>648790</v>
      </c>
      <c r="J465" s="7">
        <f t="shared" si="223"/>
        <v>648790</v>
      </c>
      <c r="K465" s="7">
        <f t="shared" si="223"/>
        <v>0</v>
      </c>
      <c r="L465" s="7">
        <f t="shared" si="223"/>
        <v>0</v>
      </c>
      <c r="M465" s="13"/>
      <c r="N465" s="13"/>
      <c r="O465" s="13"/>
    </row>
    <row r="466" spans="2:15" ht="51">
      <c r="B466" s="22" t="s">
        <v>115</v>
      </c>
      <c r="C466" s="5" t="s">
        <v>62</v>
      </c>
      <c r="D466" s="6" t="s">
        <v>58</v>
      </c>
      <c r="E466" s="6" t="s">
        <v>458</v>
      </c>
      <c r="F466" s="5" t="s">
        <v>97</v>
      </c>
      <c r="G466" s="7">
        <v>642370</v>
      </c>
      <c r="H466" s="7">
        <f>I466-G466</f>
        <v>6420</v>
      </c>
      <c r="I466" s="7">
        <v>648790</v>
      </c>
      <c r="J466" s="7">
        <v>648790</v>
      </c>
      <c r="K466" s="7">
        <v>0</v>
      </c>
      <c r="L466" s="7">
        <v>0</v>
      </c>
      <c r="M466" s="13"/>
      <c r="N466" s="13"/>
      <c r="O466" s="13"/>
    </row>
    <row r="467" spans="2:15" ht="25.5">
      <c r="B467" s="22" t="s">
        <v>260</v>
      </c>
      <c r="C467" s="5" t="s">
        <v>62</v>
      </c>
      <c r="D467" s="6" t="s">
        <v>58</v>
      </c>
      <c r="E467" s="6" t="s">
        <v>459</v>
      </c>
      <c r="F467" s="5"/>
      <c r="G467" s="7">
        <f aca="true" t="shared" si="224" ref="G467:L467">G468</f>
        <v>6475740</v>
      </c>
      <c r="H467" s="7">
        <f t="shared" si="224"/>
        <v>-631930</v>
      </c>
      <c r="I467" s="7">
        <f t="shared" si="224"/>
        <v>5843810</v>
      </c>
      <c r="J467" s="7">
        <f t="shared" si="224"/>
        <v>5843810</v>
      </c>
      <c r="K467" s="7">
        <f t="shared" si="224"/>
        <v>0</v>
      </c>
      <c r="L467" s="7">
        <f t="shared" si="224"/>
        <v>0</v>
      </c>
      <c r="M467" s="13"/>
      <c r="N467" s="13"/>
      <c r="O467" s="13"/>
    </row>
    <row r="468" spans="2:15" ht="51">
      <c r="B468" s="22" t="s">
        <v>115</v>
      </c>
      <c r="C468" s="5" t="s">
        <v>62</v>
      </c>
      <c r="D468" s="6" t="s">
        <v>58</v>
      </c>
      <c r="E468" s="6" t="s">
        <v>459</v>
      </c>
      <c r="F468" s="5" t="s">
        <v>97</v>
      </c>
      <c r="G468" s="7">
        <v>6475740</v>
      </c>
      <c r="H468" s="7">
        <f>I468-G468</f>
        <v>-631930</v>
      </c>
      <c r="I468" s="7">
        <v>5843810</v>
      </c>
      <c r="J468" s="7">
        <v>5843810</v>
      </c>
      <c r="K468" s="7">
        <v>0</v>
      </c>
      <c r="L468" s="7">
        <v>0</v>
      </c>
      <c r="M468" s="13"/>
      <c r="N468" s="13"/>
      <c r="O468" s="13"/>
    </row>
    <row r="469" spans="2:15" ht="38.25">
      <c r="B469" s="22" t="s">
        <v>404</v>
      </c>
      <c r="C469" s="5" t="s">
        <v>62</v>
      </c>
      <c r="D469" s="6" t="s">
        <v>58</v>
      </c>
      <c r="E469" s="6" t="s">
        <v>330</v>
      </c>
      <c r="F469" s="5"/>
      <c r="G469" s="7">
        <f aca="true" t="shared" si="225" ref="G469:L469">G470+G474</f>
        <v>13138317</v>
      </c>
      <c r="H469" s="7">
        <f t="shared" si="225"/>
        <v>2759907</v>
      </c>
      <c r="I469" s="7">
        <f t="shared" si="225"/>
        <v>15898224</v>
      </c>
      <c r="J469" s="7">
        <f t="shared" si="225"/>
        <v>15898224</v>
      </c>
      <c r="K469" s="7">
        <f t="shared" si="225"/>
        <v>0</v>
      </c>
      <c r="L469" s="7">
        <f t="shared" si="225"/>
        <v>0</v>
      </c>
      <c r="M469" s="13"/>
      <c r="N469" s="13"/>
      <c r="O469" s="13"/>
    </row>
    <row r="470" spans="2:15" ht="38.25">
      <c r="B470" s="22" t="s">
        <v>405</v>
      </c>
      <c r="C470" s="5" t="s">
        <v>62</v>
      </c>
      <c r="D470" s="6" t="s">
        <v>58</v>
      </c>
      <c r="E470" s="6" t="s">
        <v>460</v>
      </c>
      <c r="F470" s="5"/>
      <c r="G470" s="7">
        <f aca="true" t="shared" si="226" ref="G470:L470">G471+G472+G473</f>
        <v>7941711</v>
      </c>
      <c r="H470" s="7">
        <f t="shared" si="226"/>
        <v>1529689</v>
      </c>
      <c r="I470" s="7">
        <f t="shared" si="226"/>
        <v>9471400</v>
      </c>
      <c r="J470" s="7">
        <f t="shared" si="226"/>
        <v>9471400</v>
      </c>
      <c r="K470" s="7">
        <f t="shared" si="226"/>
        <v>0</v>
      </c>
      <c r="L470" s="7">
        <f t="shared" si="226"/>
        <v>0</v>
      </c>
      <c r="M470" s="13"/>
      <c r="N470" s="13"/>
      <c r="O470" s="13"/>
    </row>
    <row r="471" spans="2:15" ht="51">
      <c r="B471" s="22" t="s">
        <v>115</v>
      </c>
      <c r="C471" s="5" t="s">
        <v>62</v>
      </c>
      <c r="D471" s="6" t="s">
        <v>58</v>
      </c>
      <c r="E471" s="6" t="s">
        <v>460</v>
      </c>
      <c r="F471" s="5" t="s">
        <v>97</v>
      </c>
      <c r="G471" s="7">
        <v>7606400</v>
      </c>
      <c r="H471" s="7">
        <f>I471-G471</f>
        <v>1863300</v>
      </c>
      <c r="I471" s="7">
        <v>9469700</v>
      </c>
      <c r="J471" s="7">
        <v>9469700</v>
      </c>
      <c r="K471" s="7">
        <v>0</v>
      </c>
      <c r="L471" s="7">
        <v>0</v>
      </c>
      <c r="M471" s="13"/>
      <c r="N471" s="13"/>
      <c r="O471" s="13"/>
    </row>
    <row r="472" spans="2:15" ht="24">
      <c r="B472" s="15" t="s">
        <v>116</v>
      </c>
      <c r="C472" s="5" t="s">
        <v>62</v>
      </c>
      <c r="D472" s="6" t="s">
        <v>58</v>
      </c>
      <c r="E472" s="6" t="s">
        <v>460</v>
      </c>
      <c r="F472" s="5" t="s">
        <v>215</v>
      </c>
      <c r="G472" s="7">
        <v>335311</v>
      </c>
      <c r="H472" s="7">
        <f>I472-G472</f>
        <v>-333611</v>
      </c>
      <c r="I472" s="7">
        <v>1700</v>
      </c>
      <c r="J472" s="7">
        <v>1700</v>
      </c>
      <c r="K472" s="7">
        <v>0</v>
      </c>
      <c r="L472" s="7">
        <v>0</v>
      </c>
      <c r="M472" s="13"/>
      <c r="N472" s="13"/>
      <c r="O472" s="13"/>
    </row>
    <row r="473" spans="2:15" ht="36" customHeight="1" hidden="1">
      <c r="B473" s="15" t="s">
        <v>119</v>
      </c>
      <c r="C473" s="5" t="s">
        <v>62</v>
      </c>
      <c r="D473" s="6" t="s">
        <v>58</v>
      </c>
      <c r="E473" s="6" t="s">
        <v>460</v>
      </c>
      <c r="F473" s="5" t="s">
        <v>212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13"/>
      <c r="N473" s="13"/>
      <c r="O473" s="13"/>
    </row>
    <row r="474" spans="2:15" ht="38.25">
      <c r="B474" s="22" t="s">
        <v>405</v>
      </c>
      <c r="C474" s="5" t="s">
        <v>62</v>
      </c>
      <c r="D474" s="6" t="s">
        <v>58</v>
      </c>
      <c r="E474" s="6" t="s">
        <v>461</v>
      </c>
      <c r="F474" s="5"/>
      <c r="G474" s="7">
        <f aca="true" t="shared" si="227" ref="G474:L474">G475</f>
        <v>5196606</v>
      </c>
      <c r="H474" s="7">
        <f t="shared" si="227"/>
        <v>1230218</v>
      </c>
      <c r="I474" s="7">
        <f t="shared" si="227"/>
        <v>6426824</v>
      </c>
      <c r="J474" s="7">
        <f t="shared" si="227"/>
        <v>6426824</v>
      </c>
      <c r="K474" s="7">
        <f t="shared" si="227"/>
        <v>0</v>
      </c>
      <c r="L474" s="7">
        <f t="shared" si="227"/>
        <v>0</v>
      </c>
      <c r="M474" s="13"/>
      <c r="N474" s="13"/>
      <c r="O474" s="13"/>
    </row>
    <row r="475" spans="2:15" ht="51">
      <c r="B475" s="22" t="s">
        <v>115</v>
      </c>
      <c r="C475" s="5" t="s">
        <v>62</v>
      </c>
      <c r="D475" s="6" t="s">
        <v>58</v>
      </c>
      <c r="E475" s="6" t="s">
        <v>461</v>
      </c>
      <c r="F475" s="5" t="s">
        <v>97</v>
      </c>
      <c r="G475" s="7">
        <v>5196606</v>
      </c>
      <c r="H475" s="7">
        <f>I475-G475</f>
        <v>1230218</v>
      </c>
      <c r="I475" s="7">
        <v>6426824</v>
      </c>
      <c r="J475" s="7">
        <v>6426824</v>
      </c>
      <c r="K475" s="7">
        <v>0</v>
      </c>
      <c r="L475" s="7">
        <v>0</v>
      </c>
      <c r="M475" s="13"/>
      <c r="N475" s="13"/>
      <c r="O475" s="13"/>
    </row>
    <row r="476" spans="2:15" ht="12.75">
      <c r="B476" s="22" t="s">
        <v>205</v>
      </c>
      <c r="C476" s="5" t="s">
        <v>63</v>
      </c>
      <c r="D476" s="6"/>
      <c r="E476" s="6"/>
      <c r="F476" s="5"/>
      <c r="G476" s="7">
        <f aca="true" t="shared" si="228" ref="G476:L476">G477+G506</f>
        <v>54554987.19</v>
      </c>
      <c r="H476" s="7">
        <f t="shared" si="228"/>
        <v>7698690.12</v>
      </c>
      <c r="I476" s="7">
        <f t="shared" si="228"/>
        <v>62253677.31</v>
      </c>
      <c r="J476" s="7">
        <f t="shared" si="228"/>
        <v>62253677.31</v>
      </c>
      <c r="K476" s="7">
        <f t="shared" si="228"/>
        <v>0</v>
      </c>
      <c r="L476" s="7">
        <f t="shared" si="228"/>
        <v>0</v>
      </c>
      <c r="M476" s="13"/>
      <c r="N476" s="13"/>
      <c r="O476" s="13"/>
    </row>
    <row r="477" spans="2:15" ht="12.75">
      <c r="B477" s="22" t="s">
        <v>29</v>
      </c>
      <c r="C477" s="5" t="s">
        <v>63</v>
      </c>
      <c r="D477" s="6" t="s">
        <v>51</v>
      </c>
      <c r="E477" s="6"/>
      <c r="F477" s="5"/>
      <c r="G477" s="7">
        <f aca="true" t="shared" si="229" ref="G477:L477">G478+G500</f>
        <v>49593202.19</v>
      </c>
      <c r="H477" s="7">
        <f t="shared" si="229"/>
        <v>7533305.12</v>
      </c>
      <c r="I477" s="7">
        <f t="shared" si="229"/>
        <v>57126507.31</v>
      </c>
      <c r="J477" s="7">
        <f t="shared" si="229"/>
        <v>57126507.31</v>
      </c>
      <c r="K477" s="7">
        <f t="shared" si="229"/>
        <v>0</v>
      </c>
      <c r="L477" s="7">
        <f t="shared" si="229"/>
        <v>0</v>
      </c>
      <c r="M477" s="13"/>
      <c r="N477" s="13"/>
      <c r="O477" s="13"/>
    </row>
    <row r="478" spans="2:15" ht="25.5">
      <c r="B478" s="22" t="s">
        <v>382</v>
      </c>
      <c r="C478" s="5" t="s">
        <v>63</v>
      </c>
      <c r="D478" s="6" t="s">
        <v>51</v>
      </c>
      <c r="E478" s="6" t="s">
        <v>301</v>
      </c>
      <c r="F478" s="5"/>
      <c r="G478" s="7">
        <f aca="true" t="shared" si="230" ref="G478:L478">G479+G488+G495</f>
        <v>49593202.19</v>
      </c>
      <c r="H478" s="7">
        <f t="shared" si="230"/>
        <v>7533305.12</v>
      </c>
      <c r="I478" s="7">
        <f t="shared" si="230"/>
        <v>57126507.31</v>
      </c>
      <c r="J478" s="7">
        <f t="shared" si="230"/>
        <v>57126507.31</v>
      </c>
      <c r="K478" s="7">
        <f t="shared" si="230"/>
        <v>0</v>
      </c>
      <c r="L478" s="7">
        <f t="shared" si="230"/>
        <v>0</v>
      </c>
      <c r="M478" s="13"/>
      <c r="N478" s="13"/>
      <c r="O478" s="13"/>
    </row>
    <row r="479" spans="2:15" ht="12.75">
      <c r="B479" s="22" t="s">
        <v>383</v>
      </c>
      <c r="C479" s="5" t="s">
        <v>63</v>
      </c>
      <c r="D479" s="6" t="s">
        <v>51</v>
      </c>
      <c r="E479" s="6" t="s">
        <v>302</v>
      </c>
      <c r="F479" s="5"/>
      <c r="G479" s="7">
        <f aca="true" t="shared" si="231" ref="G479:L479">G480+G484+G486</f>
        <v>34744344.19</v>
      </c>
      <c r="H479" s="7">
        <f t="shared" si="231"/>
        <v>5086252.92</v>
      </c>
      <c r="I479" s="7">
        <f t="shared" si="231"/>
        <v>39830597.11</v>
      </c>
      <c r="J479" s="7">
        <f t="shared" si="231"/>
        <v>39830597.11</v>
      </c>
      <c r="K479" s="7">
        <f t="shared" si="231"/>
        <v>0</v>
      </c>
      <c r="L479" s="7">
        <f t="shared" si="231"/>
        <v>0</v>
      </c>
      <c r="M479" s="13"/>
      <c r="N479" s="13"/>
      <c r="O479" s="13"/>
    </row>
    <row r="480" spans="2:15" ht="25.5">
      <c r="B480" s="22" t="s">
        <v>384</v>
      </c>
      <c r="C480" s="5" t="s">
        <v>63</v>
      </c>
      <c r="D480" s="6" t="s">
        <v>51</v>
      </c>
      <c r="E480" s="6" t="s">
        <v>303</v>
      </c>
      <c r="F480" s="5"/>
      <c r="G480" s="7">
        <f aca="true" t="shared" si="232" ref="G480:L480">G481+G482</f>
        <v>33534646</v>
      </c>
      <c r="H480" s="7">
        <f t="shared" si="232"/>
        <v>5086253</v>
      </c>
      <c r="I480" s="7">
        <f t="shared" si="232"/>
        <v>38620899</v>
      </c>
      <c r="J480" s="7">
        <f t="shared" si="232"/>
        <v>38620899</v>
      </c>
      <c r="K480" s="7">
        <f t="shared" si="232"/>
        <v>0</v>
      </c>
      <c r="L480" s="7">
        <f t="shared" si="232"/>
        <v>0</v>
      </c>
      <c r="M480" s="13"/>
      <c r="N480" s="13"/>
      <c r="O480" s="13"/>
    </row>
    <row r="481" spans="2:15" ht="114.75" customHeight="1" hidden="1">
      <c r="B481" s="22" t="s">
        <v>117</v>
      </c>
      <c r="C481" s="5" t="s">
        <v>63</v>
      </c>
      <c r="D481" s="6" t="s">
        <v>51</v>
      </c>
      <c r="E481" s="6" t="s">
        <v>303</v>
      </c>
      <c r="F481" s="5" t="s">
        <v>216</v>
      </c>
      <c r="G481" s="7">
        <v>0</v>
      </c>
      <c r="H481" s="7">
        <v>0</v>
      </c>
      <c r="I481" s="7">
        <f>G481+H481</f>
        <v>0</v>
      </c>
      <c r="J481" s="7">
        <v>0</v>
      </c>
      <c r="K481" s="7">
        <v>0</v>
      </c>
      <c r="L481" s="7">
        <v>0</v>
      </c>
      <c r="M481" s="13"/>
      <c r="N481" s="13"/>
      <c r="O481" s="13"/>
    </row>
    <row r="482" spans="2:15" ht="12.75">
      <c r="B482" s="15" t="s">
        <v>600</v>
      </c>
      <c r="C482" s="5" t="s">
        <v>63</v>
      </c>
      <c r="D482" s="6" t="s">
        <v>51</v>
      </c>
      <c r="E482" s="6" t="s">
        <v>614</v>
      </c>
      <c r="F482" s="5"/>
      <c r="G482" s="7">
        <f aca="true" t="shared" si="233" ref="G482:L482">G483</f>
        <v>33534646</v>
      </c>
      <c r="H482" s="7">
        <f t="shared" si="233"/>
        <v>5086253</v>
      </c>
      <c r="I482" s="7">
        <f t="shared" si="233"/>
        <v>38620899</v>
      </c>
      <c r="J482" s="7">
        <f t="shared" si="233"/>
        <v>38620899</v>
      </c>
      <c r="K482" s="7">
        <f t="shared" si="233"/>
        <v>0</v>
      </c>
      <c r="L482" s="7">
        <f t="shared" si="233"/>
        <v>0</v>
      </c>
      <c r="M482" s="13"/>
      <c r="N482" s="13"/>
      <c r="O482" s="13"/>
    </row>
    <row r="483" spans="2:15" ht="25.5">
      <c r="B483" s="22" t="s">
        <v>117</v>
      </c>
      <c r="C483" s="5" t="s">
        <v>63</v>
      </c>
      <c r="D483" s="6" t="s">
        <v>51</v>
      </c>
      <c r="E483" s="6" t="s">
        <v>614</v>
      </c>
      <c r="F483" s="5" t="s">
        <v>216</v>
      </c>
      <c r="G483" s="7">
        <v>33534646</v>
      </c>
      <c r="H483" s="7">
        <f>I483-G483</f>
        <v>5086253</v>
      </c>
      <c r="I483" s="7">
        <v>38620899</v>
      </c>
      <c r="J483" s="7">
        <v>38620899</v>
      </c>
      <c r="K483" s="7">
        <v>0</v>
      </c>
      <c r="L483" s="7">
        <v>0</v>
      </c>
      <c r="M483" s="13"/>
      <c r="N483" s="13"/>
      <c r="O483" s="13"/>
    </row>
    <row r="484" spans="2:15" ht="36">
      <c r="B484" s="15" t="s">
        <v>505</v>
      </c>
      <c r="C484" s="5" t="s">
        <v>63</v>
      </c>
      <c r="D484" s="6" t="s">
        <v>51</v>
      </c>
      <c r="E484" s="6" t="s">
        <v>442</v>
      </c>
      <c r="F484" s="5"/>
      <c r="G484" s="7">
        <f aca="true" t="shared" si="234" ref="G484:L484">G485</f>
        <v>1209698.19</v>
      </c>
      <c r="H484" s="7">
        <f t="shared" si="234"/>
        <v>-0.07999999984167516</v>
      </c>
      <c r="I484" s="7">
        <f t="shared" si="234"/>
        <v>1209698.11</v>
      </c>
      <c r="J484" s="7">
        <f t="shared" si="234"/>
        <v>1209698.11</v>
      </c>
      <c r="K484" s="7">
        <f t="shared" si="234"/>
        <v>0</v>
      </c>
      <c r="L484" s="7">
        <f t="shared" si="234"/>
        <v>0</v>
      </c>
      <c r="M484" s="13"/>
      <c r="N484" s="13"/>
      <c r="O484" s="13"/>
    </row>
    <row r="485" spans="2:15" ht="24">
      <c r="B485" s="15" t="s">
        <v>117</v>
      </c>
      <c r="C485" s="5" t="s">
        <v>63</v>
      </c>
      <c r="D485" s="6" t="s">
        <v>51</v>
      </c>
      <c r="E485" s="6" t="s">
        <v>442</v>
      </c>
      <c r="F485" s="5" t="s">
        <v>216</v>
      </c>
      <c r="G485" s="7">
        <v>1209698.19</v>
      </c>
      <c r="H485" s="7">
        <f>I485-G485</f>
        <v>-0.07999999984167516</v>
      </c>
      <c r="I485" s="7">
        <v>1209698.11</v>
      </c>
      <c r="J485" s="7">
        <v>1209698.11</v>
      </c>
      <c r="K485" s="7">
        <v>0</v>
      </c>
      <c r="L485" s="7">
        <v>0</v>
      </c>
      <c r="M485" s="13"/>
      <c r="N485" s="13"/>
      <c r="O485" s="13"/>
    </row>
    <row r="486" spans="2:15" ht="156" customHeight="1" hidden="1">
      <c r="B486" s="15" t="s">
        <v>504</v>
      </c>
      <c r="C486" s="5" t="s">
        <v>63</v>
      </c>
      <c r="D486" s="6" t="s">
        <v>51</v>
      </c>
      <c r="E486" s="6" t="s">
        <v>443</v>
      </c>
      <c r="F486" s="5"/>
      <c r="G486" s="7">
        <f aca="true" t="shared" si="235" ref="G486:L486">G487</f>
        <v>0</v>
      </c>
      <c r="H486" s="7">
        <f t="shared" si="235"/>
        <v>0</v>
      </c>
      <c r="I486" s="7">
        <f t="shared" si="235"/>
        <v>0</v>
      </c>
      <c r="J486" s="7">
        <f t="shared" si="235"/>
        <v>0</v>
      </c>
      <c r="K486" s="7">
        <f t="shared" si="235"/>
        <v>0</v>
      </c>
      <c r="L486" s="7">
        <f t="shared" si="235"/>
        <v>0</v>
      </c>
      <c r="M486" s="13"/>
      <c r="N486" s="13"/>
      <c r="O486" s="13"/>
    </row>
    <row r="487" spans="2:15" ht="108" customHeight="1" hidden="1">
      <c r="B487" s="15" t="s">
        <v>117</v>
      </c>
      <c r="C487" s="5" t="s">
        <v>63</v>
      </c>
      <c r="D487" s="6" t="s">
        <v>51</v>
      </c>
      <c r="E487" s="6" t="s">
        <v>443</v>
      </c>
      <c r="F487" s="5" t="s">
        <v>216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13"/>
      <c r="N487" s="13"/>
      <c r="O487" s="13"/>
    </row>
    <row r="488" spans="2:15" ht="12.75">
      <c r="B488" s="22" t="s">
        <v>385</v>
      </c>
      <c r="C488" s="5" t="s">
        <v>63</v>
      </c>
      <c r="D488" s="6" t="s">
        <v>51</v>
      </c>
      <c r="E488" s="6" t="s">
        <v>305</v>
      </c>
      <c r="F488" s="5"/>
      <c r="G488" s="7">
        <f>G489</f>
        <v>13817958</v>
      </c>
      <c r="H488" s="7">
        <f>H489</f>
        <v>2527452.2</v>
      </c>
      <c r="I488" s="7">
        <f>I489</f>
        <v>16345410.2</v>
      </c>
      <c r="J488" s="7">
        <f>J489</f>
        <v>16345410.2</v>
      </c>
      <c r="K488" s="7">
        <f>K489+K493</f>
        <v>0</v>
      </c>
      <c r="L488" s="7">
        <f>L489+L493</f>
        <v>0</v>
      </c>
      <c r="M488" s="13"/>
      <c r="N488" s="13"/>
      <c r="O488" s="13"/>
    </row>
    <row r="489" spans="2:15" ht="38.25">
      <c r="B489" s="22" t="s">
        <v>386</v>
      </c>
      <c r="C489" s="5" t="s">
        <v>63</v>
      </c>
      <c r="D489" s="6" t="s">
        <v>51</v>
      </c>
      <c r="E489" s="6" t="s">
        <v>304</v>
      </c>
      <c r="F489" s="5"/>
      <c r="G489" s="7">
        <f>G490+G492+G493</f>
        <v>13817958</v>
      </c>
      <c r="H489" s="7">
        <f>H490+H492+H493</f>
        <v>2527452.2</v>
      </c>
      <c r="I489" s="7">
        <f>I490+I492+I493</f>
        <v>16345410.2</v>
      </c>
      <c r="J489" s="7">
        <f>J490+J492+J493</f>
        <v>16345410.2</v>
      </c>
      <c r="K489" s="7">
        <f>K490+K492</f>
        <v>0</v>
      </c>
      <c r="L489" s="7">
        <f>L490+L492</f>
        <v>0</v>
      </c>
      <c r="M489" s="13"/>
      <c r="N489" s="13"/>
      <c r="O489" s="13"/>
    </row>
    <row r="490" spans="2:15" ht="114.75" customHeight="1" hidden="1">
      <c r="B490" s="22" t="s">
        <v>117</v>
      </c>
      <c r="C490" s="5" t="s">
        <v>63</v>
      </c>
      <c r="D490" s="6" t="s">
        <v>51</v>
      </c>
      <c r="E490" s="6" t="s">
        <v>304</v>
      </c>
      <c r="F490" s="5" t="s">
        <v>216</v>
      </c>
      <c r="G490" s="7">
        <v>0</v>
      </c>
      <c r="H490" s="7">
        <v>0</v>
      </c>
      <c r="I490" s="7">
        <f>G490+H490</f>
        <v>0</v>
      </c>
      <c r="J490" s="7">
        <v>0</v>
      </c>
      <c r="K490" s="7">
        <v>0</v>
      </c>
      <c r="L490" s="7">
        <v>0</v>
      </c>
      <c r="M490" s="13"/>
      <c r="N490" s="13"/>
      <c r="O490" s="13"/>
    </row>
    <row r="491" spans="2:15" ht="12.75">
      <c r="B491" s="15" t="s">
        <v>600</v>
      </c>
      <c r="C491" s="5" t="s">
        <v>63</v>
      </c>
      <c r="D491" s="6" t="s">
        <v>51</v>
      </c>
      <c r="E491" s="6" t="s">
        <v>615</v>
      </c>
      <c r="F491" s="5"/>
      <c r="G491" s="7">
        <f aca="true" t="shared" si="236" ref="G491:L491">G492</f>
        <v>13817958</v>
      </c>
      <c r="H491" s="7">
        <f t="shared" si="236"/>
        <v>2416942</v>
      </c>
      <c r="I491" s="7">
        <f t="shared" si="236"/>
        <v>16234900</v>
      </c>
      <c r="J491" s="7">
        <f t="shared" si="236"/>
        <v>16234900</v>
      </c>
      <c r="K491" s="7">
        <f t="shared" si="236"/>
        <v>0</v>
      </c>
      <c r="L491" s="7">
        <f t="shared" si="236"/>
        <v>0</v>
      </c>
      <c r="M491" s="13"/>
      <c r="N491" s="13"/>
      <c r="O491" s="13"/>
    </row>
    <row r="492" spans="2:15" ht="24">
      <c r="B492" s="15" t="s">
        <v>117</v>
      </c>
      <c r="C492" s="5" t="s">
        <v>63</v>
      </c>
      <c r="D492" s="6" t="s">
        <v>51</v>
      </c>
      <c r="E492" s="6" t="s">
        <v>615</v>
      </c>
      <c r="F492" s="5" t="s">
        <v>216</v>
      </c>
      <c r="G492" s="7">
        <v>13817958</v>
      </c>
      <c r="H492" s="7">
        <f>I492-G492</f>
        <v>2416942</v>
      </c>
      <c r="I492" s="7">
        <v>16234900</v>
      </c>
      <c r="J492" s="7">
        <v>16234900</v>
      </c>
      <c r="K492" s="7">
        <v>0</v>
      </c>
      <c r="L492" s="7">
        <v>0</v>
      </c>
      <c r="M492" s="13"/>
      <c r="N492" s="13"/>
      <c r="O492" s="13"/>
    </row>
    <row r="493" spans="2:15" ht="36">
      <c r="B493" s="15" t="s">
        <v>646</v>
      </c>
      <c r="C493" s="5" t="s">
        <v>63</v>
      </c>
      <c r="D493" s="6" t="s">
        <v>51</v>
      </c>
      <c r="E493" s="6" t="s">
        <v>645</v>
      </c>
      <c r="F493" s="5"/>
      <c r="G493" s="7">
        <f aca="true" t="shared" si="237" ref="G493:L493">G494</f>
        <v>0</v>
      </c>
      <c r="H493" s="7">
        <f t="shared" si="237"/>
        <v>110510.2</v>
      </c>
      <c r="I493" s="7">
        <f t="shared" si="237"/>
        <v>110510.2</v>
      </c>
      <c r="J493" s="7">
        <f t="shared" si="237"/>
        <v>110510.2</v>
      </c>
      <c r="K493" s="7">
        <f t="shared" si="237"/>
        <v>0</v>
      </c>
      <c r="L493" s="7">
        <f t="shared" si="237"/>
        <v>0</v>
      </c>
      <c r="M493" s="13"/>
      <c r="N493" s="13"/>
      <c r="O493" s="13"/>
    </row>
    <row r="494" spans="2:15" ht="24">
      <c r="B494" s="15" t="s">
        <v>117</v>
      </c>
      <c r="C494" s="5" t="s">
        <v>63</v>
      </c>
      <c r="D494" s="6" t="s">
        <v>51</v>
      </c>
      <c r="E494" s="6" t="s">
        <v>645</v>
      </c>
      <c r="F494" s="5" t="s">
        <v>216</v>
      </c>
      <c r="G494" s="7">
        <v>0</v>
      </c>
      <c r="H494" s="7">
        <f>I494-G494</f>
        <v>110510.2</v>
      </c>
      <c r="I494" s="7">
        <v>110510.2</v>
      </c>
      <c r="J494" s="7">
        <v>110510.2</v>
      </c>
      <c r="K494" s="7">
        <v>0</v>
      </c>
      <c r="L494" s="7">
        <v>0</v>
      </c>
      <c r="M494" s="13"/>
      <c r="N494" s="13"/>
      <c r="O494" s="13"/>
    </row>
    <row r="495" spans="2:15" ht="25.5">
      <c r="B495" s="22" t="s">
        <v>387</v>
      </c>
      <c r="C495" s="5" t="s">
        <v>63</v>
      </c>
      <c r="D495" s="6" t="s">
        <v>51</v>
      </c>
      <c r="E495" s="6" t="s">
        <v>306</v>
      </c>
      <c r="F495" s="5"/>
      <c r="G495" s="7">
        <f aca="true" t="shared" si="238" ref="G495:L495">G496</f>
        <v>1030900</v>
      </c>
      <c r="H495" s="7">
        <f t="shared" si="238"/>
        <v>-80400</v>
      </c>
      <c r="I495" s="7">
        <f t="shared" si="238"/>
        <v>950500</v>
      </c>
      <c r="J495" s="7">
        <f t="shared" si="238"/>
        <v>950500</v>
      </c>
      <c r="K495" s="7">
        <f t="shared" si="238"/>
        <v>0</v>
      </c>
      <c r="L495" s="7">
        <f t="shared" si="238"/>
        <v>0</v>
      </c>
      <c r="M495" s="13"/>
      <c r="N495" s="13"/>
      <c r="O495" s="13"/>
    </row>
    <row r="496" spans="2:15" ht="25.5">
      <c r="B496" s="22" t="s">
        <v>151</v>
      </c>
      <c r="C496" s="5" t="s">
        <v>63</v>
      </c>
      <c r="D496" s="6" t="s">
        <v>51</v>
      </c>
      <c r="E496" s="6" t="s">
        <v>307</v>
      </c>
      <c r="F496" s="5"/>
      <c r="G496" s="7">
        <f aca="true" t="shared" si="239" ref="G496:L496">G497+G498</f>
        <v>1030900</v>
      </c>
      <c r="H496" s="7">
        <f t="shared" si="239"/>
        <v>-80400</v>
      </c>
      <c r="I496" s="7">
        <f t="shared" si="239"/>
        <v>950500</v>
      </c>
      <c r="J496" s="7">
        <f t="shared" si="239"/>
        <v>950500</v>
      </c>
      <c r="K496" s="7">
        <f t="shared" si="239"/>
        <v>0</v>
      </c>
      <c r="L496" s="7">
        <f t="shared" si="239"/>
        <v>0</v>
      </c>
      <c r="M496" s="13"/>
      <c r="N496" s="13"/>
      <c r="O496" s="13"/>
    </row>
    <row r="497" spans="2:15" ht="114.75" customHeight="1" hidden="1">
      <c r="B497" s="22" t="s">
        <v>117</v>
      </c>
      <c r="C497" s="5" t="s">
        <v>63</v>
      </c>
      <c r="D497" s="6" t="s">
        <v>51</v>
      </c>
      <c r="E497" s="6" t="s">
        <v>307</v>
      </c>
      <c r="F497" s="5" t="s">
        <v>216</v>
      </c>
      <c r="G497" s="7">
        <v>0</v>
      </c>
      <c r="H497" s="7">
        <v>0</v>
      </c>
      <c r="I497" s="7">
        <f>G497+H497</f>
        <v>0</v>
      </c>
      <c r="J497" s="7">
        <v>0</v>
      </c>
      <c r="K497" s="7">
        <v>0</v>
      </c>
      <c r="L497" s="7">
        <v>0</v>
      </c>
      <c r="M497" s="13"/>
      <c r="N497" s="13"/>
      <c r="O497" s="13"/>
    </row>
    <row r="498" spans="2:15" ht="12.75">
      <c r="B498" s="15" t="s">
        <v>600</v>
      </c>
      <c r="C498" s="5" t="s">
        <v>63</v>
      </c>
      <c r="D498" s="6" t="s">
        <v>51</v>
      </c>
      <c r="E498" s="6" t="s">
        <v>616</v>
      </c>
      <c r="F498" s="5"/>
      <c r="G498" s="7">
        <f aca="true" t="shared" si="240" ref="G498:L498">G499</f>
        <v>1030900</v>
      </c>
      <c r="H498" s="7">
        <f t="shared" si="240"/>
        <v>-80400</v>
      </c>
      <c r="I498" s="7">
        <f t="shared" si="240"/>
        <v>950500</v>
      </c>
      <c r="J498" s="7">
        <f t="shared" si="240"/>
        <v>950500</v>
      </c>
      <c r="K498" s="7">
        <f t="shared" si="240"/>
        <v>0</v>
      </c>
      <c r="L498" s="7">
        <f t="shared" si="240"/>
        <v>0</v>
      </c>
      <c r="M498" s="13"/>
      <c r="N498" s="13"/>
      <c r="O498" s="13"/>
    </row>
    <row r="499" spans="2:15" ht="25.5">
      <c r="B499" s="22" t="s">
        <v>117</v>
      </c>
      <c r="C499" s="5" t="s">
        <v>63</v>
      </c>
      <c r="D499" s="6" t="s">
        <v>51</v>
      </c>
      <c r="E499" s="6" t="s">
        <v>616</v>
      </c>
      <c r="F499" s="5" t="s">
        <v>216</v>
      </c>
      <c r="G499" s="7">
        <v>1030900</v>
      </c>
      <c r="H499" s="7">
        <f>I499-G499</f>
        <v>-80400</v>
      </c>
      <c r="I499" s="7">
        <v>950500</v>
      </c>
      <c r="J499" s="7">
        <v>950500</v>
      </c>
      <c r="K499" s="7">
        <v>0</v>
      </c>
      <c r="L499" s="7">
        <v>0</v>
      </c>
      <c r="M499" s="13"/>
      <c r="N499" s="13"/>
      <c r="O499" s="13"/>
    </row>
    <row r="500" spans="2:15" ht="140.25" customHeight="1" hidden="1">
      <c r="B500" s="22" t="s">
        <v>531</v>
      </c>
      <c r="C500" s="5" t="s">
        <v>63</v>
      </c>
      <c r="D500" s="6" t="s">
        <v>51</v>
      </c>
      <c r="E500" s="5" t="s">
        <v>292</v>
      </c>
      <c r="F500" s="5"/>
      <c r="G500" s="7">
        <f aca="true" t="shared" si="241" ref="G500:L504">G501</f>
        <v>0</v>
      </c>
      <c r="H500" s="7">
        <f t="shared" si="241"/>
        <v>0</v>
      </c>
      <c r="I500" s="7">
        <f t="shared" si="241"/>
        <v>0</v>
      </c>
      <c r="J500" s="7">
        <f t="shared" si="241"/>
        <v>0</v>
      </c>
      <c r="K500" s="7">
        <f t="shared" si="241"/>
        <v>0</v>
      </c>
      <c r="L500" s="7">
        <f t="shared" si="241"/>
        <v>0</v>
      </c>
      <c r="M500" s="13"/>
      <c r="N500" s="13"/>
      <c r="O500" s="13"/>
    </row>
    <row r="501" spans="2:15" ht="89.25" customHeight="1" hidden="1">
      <c r="B501" s="22" t="s">
        <v>521</v>
      </c>
      <c r="C501" s="5" t="s">
        <v>63</v>
      </c>
      <c r="D501" s="6" t="s">
        <v>51</v>
      </c>
      <c r="E501" s="5" t="s">
        <v>519</v>
      </c>
      <c r="F501" s="5"/>
      <c r="G501" s="7">
        <f t="shared" si="241"/>
        <v>0</v>
      </c>
      <c r="H501" s="7">
        <f t="shared" si="241"/>
        <v>0</v>
      </c>
      <c r="I501" s="7">
        <f t="shared" si="241"/>
        <v>0</v>
      </c>
      <c r="J501" s="7">
        <f t="shared" si="241"/>
        <v>0</v>
      </c>
      <c r="K501" s="7">
        <f t="shared" si="241"/>
        <v>0</v>
      </c>
      <c r="L501" s="7">
        <f t="shared" si="241"/>
        <v>0</v>
      </c>
      <c r="M501" s="13"/>
      <c r="N501" s="13"/>
      <c r="O501" s="13"/>
    </row>
    <row r="502" spans="2:15" ht="127.5" customHeight="1" hidden="1">
      <c r="B502" s="22" t="s">
        <v>631</v>
      </c>
      <c r="C502" s="5" t="s">
        <v>63</v>
      </c>
      <c r="D502" s="6" t="s">
        <v>51</v>
      </c>
      <c r="E502" s="5" t="s">
        <v>520</v>
      </c>
      <c r="F502" s="5"/>
      <c r="G502" s="7">
        <f t="shared" si="241"/>
        <v>0</v>
      </c>
      <c r="H502" s="7">
        <f t="shared" si="241"/>
        <v>0</v>
      </c>
      <c r="I502" s="7">
        <f t="shared" si="241"/>
        <v>0</v>
      </c>
      <c r="J502" s="7">
        <f t="shared" si="241"/>
        <v>0</v>
      </c>
      <c r="K502" s="7">
        <f t="shared" si="241"/>
        <v>0</v>
      </c>
      <c r="L502" s="7">
        <f t="shared" si="241"/>
        <v>0</v>
      </c>
      <c r="M502" s="13"/>
      <c r="N502" s="13"/>
      <c r="O502" s="13"/>
    </row>
    <row r="503" spans="2:15" ht="63.75" customHeight="1" hidden="1">
      <c r="B503" s="22" t="s">
        <v>559</v>
      </c>
      <c r="C503" s="5" t="s">
        <v>63</v>
      </c>
      <c r="D503" s="6" t="s">
        <v>51</v>
      </c>
      <c r="E503" s="5" t="s">
        <v>555</v>
      </c>
      <c r="F503" s="5"/>
      <c r="G503" s="7">
        <f t="shared" si="241"/>
        <v>0</v>
      </c>
      <c r="H503" s="7">
        <f t="shared" si="241"/>
        <v>0</v>
      </c>
      <c r="I503" s="7">
        <f t="shared" si="241"/>
        <v>0</v>
      </c>
      <c r="J503" s="7">
        <f t="shared" si="241"/>
        <v>0</v>
      </c>
      <c r="K503" s="7">
        <f t="shared" si="241"/>
        <v>0</v>
      </c>
      <c r="L503" s="7">
        <f t="shared" si="241"/>
        <v>0</v>
      </c>
      <c r="M503" s="13"/>
      <c r="N503" s="13"/>
      <c r="O503" s="13"/>
    </row>
    <row r="504" spans="2:15" ht="153" customHeight="1" hidden="1">
      <c r="B504" s="22" t="s">
        <v>630</v>
      </c>
      <c r="C504" s="5" t="s">
        <v>63</v>
      </c>
      <c r="D504" s="6" t="s">
        <v>51</v>
      </c>
      <c r="E504" s="5" t="s">
        <v>629</v>
      </c>
      <c r="F504" s="5"/>
      <c r="G504" s="7">
        <f t="shared" si="241"/>
        <v>0</v>
      </c>
      <c r="H504" s="7">
        <f t="shared" si="241"/>
        <v>0</v>
      </c>
      <c r="I504" s="7">
        <f t="shared" si="241"/>
        <v>0</v>
      </c>
      <c r="J504" s="7">
        <f t="shared" si="241"/>
        <v>0</v>
      </c>
      <c r="K504" s="7">
        <f t="shared" si="241"/>
        <v>0</v>
      </c>
      <c r="L504" s="7">
        <f t="shared" si="241"/>
        <v>0</v>
      </c>
      <c r="M504" s="13"/>
      <c r="N504" s="13"/>
      <c r="O504" s="13"/>
    </row>
    <row r="505" spans="2:15" ht="114.75" customHeight="1" hidden="1">
      <c r="B505" s="22" t="s">
        <v>116</v>
      </c>
      <c r="C505" s="5" t="s">
        <v>63</v>
      </c>
      <c r="D505" s="6" t="s">
        <v>51</v>
      </c>
      <c r="E505" s="5" t="s">
        <v>629</v>
      </c>
      <c r="F505" s="5" t="s">
        <v>215</v>
      </c>
      <c r="G505" s="7">
        <v>0</v>
      </c>
      <c r="H505" s="7">
        <f>I505-G505</f>
        <v>0</v>
      </c>
      <c r="I505" s="7"/>
      <c r="J505" s="7">
        <v>0</v>
      </c>
      <c r="K505" s="7">
        <v>0</v>
      </c>
      <c r="L505" s="7">
        <v>0</v>
      </c>
      <c r="M505" s="13"/>
      <c r="N505" s="13"/>
      <c r="O505" s="13"/>
    </row>
    <row r="506" spans="1:15" ht="12.75">
      <c r="A506" s="9"/>
      <c r="B506" s="22" t="s">
        <v>11</v>
      </c>
      <c r="C506" s="5" t="s">
        <v>63</v>
      </c>
      <c r="D506" s="6" t="s">
        <v>54</v>
      </c>
      <c r="E506" s="5"/>
      <c r="F506" s="5"/>
      <c r="G506" s="7">
        <f aca="true" t="shared" si="242" ref="G506:L507">G507</f>
        <v>4961785</v>
      </c>
      <c r="H506" s="7">
        <f t="shared" si="242"/>
        <v>165385</v>
      </c>
      <c r="I506" s="7">
        <f t="shared" si="242"/>
        <v>5127170</v>
      </c>
      <c r="J506" s="7">
        <f t="shared" si="242"/>
        <v>5127170</v>
      </c>
      <c r="K506" s="7">
        <f t="shared" si="242"/>
        <v>0</v>
      </c>
      <c r="L506" s="7">
        <f t="shared" si="242"/>
        <v>0</v>
      </c>
      <c r="M506" s="13"/>
      <c r="N506" s="13"/>
      <c r="O506" s="13"/>
    </row>
    <row r="507" spans="2:15" ht="25.5">
      <c r="B507" s="22" t="s">
        <v>382</v>
      </c>
      <c r="C507" s="5" t="s">
        <v>63</v>
      </c>
      <c r="D507" s="6" t="s">
        <v>54</v>
      </c>
      <c r="E507" s="6" t="s">
        <v>301</v>
      </c>
      <c r="F507" s="5"/>
      <c r="G507" s="7">
        <f t="shared" si="242"/>
        <v>4961785</v>
      </c>
      <c r="H507" s="7">
        <f t="shared" si="242"/>
        <v>165385</v>
      </c>
      <c r="I507" s="7">
        <f t="shared" si="242"/>
        <v>5127170</v>
      </c>
      <c r="J507" s="7">
        <f t="shared" si="242"/>
        <v>5127170</v>
      </c>
      <c r="K507" s="7">
        <f t="shared" si="242"/>
        <v>0</v>
      </c>
      <c r="L507" s="7">
        <f t="shared" si="242"/>
        <v>0</v>
      </c>
      <c r="M507" s="13"/>
      <c r="N507" s="13"/>
      <c r="O507" s="13"/>
    </row>
    <row r="508" spans="2:15" ht="38.25">
      <c r="B508" s="22" t="s">
        <v>516</v>
      </c>
      <c r="C508" s="5" t="s">
        <v>63</v>
      </c>
      <c r="D508" s="6" t="s">
        <v>54</v>
      </c>
      <c r="E508" s="6" t="s">
        <v>308</v>
      </c>
      <c r="F508" s="5"/>
      <c r="G508" s="7">
        <f aca="true" t="shared" si="243" ref="G508:L508">G510+G514</f>
        <v>4961785</v>
      </c>
      <c r="H508" s="7">
        <f t="shared" si="243"/>
        <v>165385</v>
      </c>
      <c r="I508" s="7">
        <f t="shared" si="243"/>
        <v>5127170</v>
      </c>
      <c r="J508" s="7">
        <f t="shared" si="243"/>
        <v>5127170</v>
      </c>
      <c r="K508" s="7">
        <f t="shared" si="243"/>
        <v>0</v>
      </c>
      <c r="L508" s="7">
        <f t="shared" si="243"/>
        <v>0</v>
      </c>
      <c r="M508" s="13"/>
      <c r="N508" s="13"/>
      <c r="O508" s="13"/>
    </row>
    <row r="509" spans="2:15" ht="178.5" customHeight="1" hidden="1">
      <c r="B509" s="22" t="s">
        <v>562</v>
      </c>
      <c r="C509" s="5" t="s">
        <v>63</v>
      </c>
      <c r="D509" s="6" t="s">
        <v>54</v>
      </c>
      <c r="E509" s="6" t="s">
        <v>309</v>
      </c>
      <c r="F509" s="5"/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13"/>
      <c r="N509" s="13"/>
      <c r="O509" s="13"/>
    </row>
    <row r="510" spans="2:15" ht="38.25">
      <c r="B510" s="22" t="s">
        <v>562</v>
      </c>
      <c r="C510" s="5" t="s">
        <v>63</v>
      </c>
      <c r="D510" s="6" t="s">
        <v>54</v>
      </c>
      <c r="E510" s="6" t="s">
        <v>566</v>
      </c>
      <c r="F510" s="5"/>
      <c r="G510" s="7">
        <f aca="true" t="shared" si="244" ref="G510:L512">G511</f>
        <v>1067430</v>
      </c>
      <c r="H510" s="7">
        <f t="shared" si="244"/>
        <v>33090</v>
      </c>
      <c r="I510" s="7">
        <f t="shared" si="244"/>
        <v>1100520</v>
      </c>
      <c r="J510" s="7">
        <f t="shared" si="244"/>
        <v>1100520</v>
      </c>
      <c r="K510" s="7">
        <f t="shared" si="244"/>
        <v>0</v>
      </c>
      <c r="L510" s="7">
        <f t="shared" si="244"/>
        <v>0</v>
      </c>
      <c r="M510" s="13"/>
      <c r="N510" s="13"/>
      <c r="O510" s="13"/>
    </row>
    <row r="511" spans="2:15" ht="24">
      <c r="B511" s="15" t="s">
        <v>617</v>
      </c>
      <c r="C511" s="5" t="s">
        <v>63</v>
      </c>
      <c r="D511" s="6" t="s">
        <v>54</v>
      </c>
      <c r="E511" s="6" t="s">
        <v>618</v>
      </c>
      <c r="F511" s="5"/>
      <c r="G511" s="7">
        <f t="shared" si="244"/>
        <v>1067430</v>
      </c>
      <c r="H511" s="7">
        <f t="shared" si="244"/>
        <v>33090</v>
      </c>
      <c r="I511" s="7">
        <f t="shared" si="244"/>
        <v>1100520</v>
      </c>
      <c r="J511" s="7">
        <f t="shared" si="244"/>
        <v>1100520</v>
      </c>
      <c r="K511" s="7">
        <f t="shared" si="244"/>
        <v>0</v>
      </c>
      <c r="L511" s="7">
        <f t="shared" si="244"/>
        <v>0</v>
      </c>
      <c r="M511" s="13"/>
      <c r="N511" s="13"/>
      <c r="O511" s="13"/>
    </row>
    <row r="512" spans="2:15" ht="25.5">
      <c r="B512" s="22" t="s">
        <v>563</v>
      </c>
      <c r="C512" s="5" t="s">
        <v>63</v>
      </c>
      <c r="D512" s="6" t="s">
        <v>54</v>
      </c>
      <c r="E512" s="6" t="s">
        <v>444</v>
      </c>
      <c r="F512" s="5"/>
      <c r="G512" s="7">
        <f t="shared" si="244"/>
        <v>1067430</v>
      </c>
      <c r="H512" s="7">
        <f t="shared" si="244"/>
        <v>33090</v>
      </c>
      <c r="I512" s="7">
        <f t="shared" si="244"/>
        <v>1100520</v>
      </c>
      <c r="J512" s="7">
        <f t="shared" si="244"/>
        <v>1100520</v>
      </c>
      <c r="K512" s="7">
        <f t="shared" si="244"/>
        <v>0</v>
      </c>
      <c r="L512" s="7">
        <f t="shared" si="244"/>
        <v>0</v>
      </c>
      <c r="M512" s="13"/>
      <c r="N512" s="13"/>
      <c r="O512" s="13"/>
    </row>
    <row r="513" spans="2:15" ht="51">
      <c r="B513" s="22" t="s">
        <v>115</v>
      </c>
      <c r="C513" s="5" t="s">
        <v>63</v>
      </c>
      <c r="D513" s="6" t="s">
        <v>54</v>
      </c>
      <c r="E513" s="6" t="s">
        <v>444</v>
      </c>
      <c r="F513" s="5" t="s">
        <v>97</v>
      </c>
      <c r="G513" s="7">
        <v>1067430</v>
      </c>
      <c r="H513" s="7">
        <f>I513-G513</f>
        <v>33090</v>
      </c>
      <c r="I513" s="7">
        <v>1100520</v>
      </c>
      <c r="J513" s="7">
        <v>1100520</v>
      </c>
      <c r="K513" s="7">
        <v>0</v>
      </c>
      <c r="L513" s="7">
        <v>0</v>
      </c>
      <c r="M513" s="13"/>
      <c r="N513" s="13"/>
      <c r="O513" s="13"/>
    </row>
    <row r="514" spans="2:15" ht="25.5">
      <c r="B514" s="22" t="s">
        <v>388</v>
      </c>
      <c r="C514" s="5" t="s">
        <v>63</v>
      </c>
      <c r="D514" s="6" t="s">
        <v>54</v>
      </c>
      <c r="E514" s="6" t="s">
        <v>310</v>
      </c>
      <c r="F514" s="5"/>
      <c r="G514" s="7">
        <f aca="true" t="shared" si="245" ref="G514:L514">G515</f>
        <v>3894355</v>
      </c>
      <c r="H514" s="7">
        <f t="shared" si="245"/>
        <v>132295</v>
      </c>
      <c r="I514" s="7">
        <f t="shared" si="245"/>
        <v>4026650</v>
      </c>
      <c r="J514" s="7">
        <f t="shared" si="245"/>
        <v>4026650</v>
      </c>
      <c r="K514" s="7">
        <f t="shared" si="245"/>
        <v>0</v>
      </c>
      <c r="L514" s="7">
        <f t="shared" si="245"/>
        <v>0</v>
      </c>
      <c r="M514" s="13"/>
      <c r="N514" s="13"/>
      <c r="O514" s="13"/>
    </row>
    <row r="515" spans="2:15" ht="25.5">
      <c r="B515" s="22" t="s">
        <v>389</v>
      </c>
      <c r="C515" s="5" t="s">
        <v>63</v>
      </c>
      <c r="D515" s="6" t="s">
        <v>54</v>
      </c>
      <c r="E515" s="6" t="s">
        <v>445</v>
      </c>
      <c r="F515" s="5"/>
      <c r="G515" s="7">
        <f aca="true" t="shared" si="246" ref="G515:L515">G516+G517+G518</f>
        <v>3894355</v>
      </c>
      <c r="H515" s="7">
        <f t="shared" si="246"/>
        <v>132295</v>
      </c>
      <c r="I515" s="7">
        <f t="shared" si="246"/>
        <v>4026650</v>
      </c>
      <c r="J515" s="7">
        <f t="shared" si="246"/>
        <v>4026650</v>
      </c>
      <c r="K515" s="7">
        <f t="shared" si="246"/>
        <v>0</v>
      </c>
      <c r="L515" s="7">
        <f t="shared" si="246"/>
        <v>0</v>
      </c>
      <c r="M515" s="13"/>
      <c r="N515" s="13"/>
      <c r="O515" s="13"/>
    </row>
    <row r="516" spans="2:15" ht="36" customHeight="1">
      <c r="B516" s="22" t="s">
        <v>115</v>
      </c>
      <c r="C516" s="5" t="s">
        <v>63</v>
      </c>
      <c r="D516" s="6" t="s">
        <v>54</v>
      </c>
      <c r="E516" s="6" t="s">
        <v>445</v>
      </c>
      <c r="F516" s="5" t="s">
        <v>97</v>
      </c>
      <c r="G516" s="7">
        <v>3871600</v>
      </c>
      <c r="H516" s="7">
        <f>I516-G516</f>
        <v>38700</v>
      </c>
      <c r="I516" s="7">
        <v>3910300</v>
      </c>
      <c r="J516" s="7">
        <v>3910300</v>
      </c>
      <c r="K516" s="7">
        <v>0</v>
      </c>
      <c r="L516" s="7">
        <v>0</v>
      </c>
      <c r="M516" s="13"/>
      <c r="N516" s="13"/>
      <c r="O516" s="13"/>
    </row>
    <row r="517" spans="2:15" ht="25.5">
      <c r="B517" s="22" t="s">
        <v>116</v>
      </c>
      <c r="C517" s="5" t="s">
        <v>63</v>
      </c>
      <c r="D517" s="6" t="s">
        <v>54</v>
      </c>
      <c r="E517" s="6" t="s">
        <v>445</v>
      </c>
      <c r="F517" s="5" t="s">
        <v>215</v>
      </c>
      <c r="G517" s="7">
        <v>11400</v>
      </c>
      <c r="H517" s="7">
        <f>I517-G517</f>
        <v>104950</v>
      </c>
      <c r="I517" s="7">
        <v>116350</v>
      </c>
      <c r="J517" s="7">
        <v>116350</v>
      </c>
      <c r="K517" s="7">
        <v>0</v>
      </c>
      <c r="L517" s="7">
        <v>0</v>
      </c>
      <c r="M517" s="13"/>
      <c r="N517" s="13"/>
      <c r="O517" s="13"/>
    </row>
    <row r="518" spans="2:15" ht="12.75">
      <c r="B518" s="22" t="s">
        <v>119</v>
      </c>
      <c r="C518" s="5" t="s">
        <v>63</v>
      </c>
      <c r="D518" s="6" t="s">
        <v>54</v>
      </c>
      <c r="E518" s="6" t="s">
        <v>445</v>
      </c>
      <c r="F518" s="5" t="s">
        <v>212</v>
      </c>
      <c r="G518" s="7">
        <v>11355</v>
      </c>
      <c r="H518" s="7">
        <f>I518-G518</f>
        <v>-11355</v>
      </c>
      <c r="I518" s="7">
        <v>0</v>
      </c>
      <c r="J518" s="7">
        <v>0</v>
      </c>
      <c r="K518" s="7">
        <v>0</v>
      </c>
      <c r="L518" s="7">
        <v>0</v>
      </c>
      <c r="M518" s="13"/>
      <c r="N518" s="13"/>
      <c r="O518" s="13"/>
    </row>
    <row r="519" spans="2:15" ht="12.75">
      <c r="B519" s="22" t="s">
        <v>206</v>
      </c>
      <c r="C519" s="5" t="s">
        <v>42</v>
      </c>
      <c r="D519" s="6"/>
      <c r="E519" s="6"/>
      <c r="F519" s="5"/>
      <c r="G519" s="7">
        <f aca="true" t="shared" si="247" ref="G519:L519">G550+G520+G526</f>
        <v>11622842.94</v>
      </c>
      <c r="H519" s="7">
        <f t="shared" si="247"/>
        <v>4126410.49</v>
      </c>
      <c r="I519" s="7">
        <f t="shared" si="247"/>
        <v>15749253.43</v>
      </c>
      <c r="J519" s="7">
        <f t="shared" si="247"/>
        <v>16977567.71</v>
      </c>
      <c r="K519" s="7">
        <f t="shared" si="247"/>
        <v>0</v>
      </c>
      <c r="L519" s="7">
        <f t="shared" si="247"/>
        <v>0</v>
      </c>
      <c r="M519" s="13"/>
      <c r="N519" s="13"/>
      <c r="O519" s="13"/>
    </row>
    <row r="520" spans="2:15" ht="12.75">
      <c r="B520" s="22" t="s">
        <v>0</v>
      </c>
      <c r="C520" s="5" t="s">
        <v>42</v>
      </c>
      <c r="D520" s="6" t="s">
        <v>51</v>
      </c>
      <c r="E520" s="6"/>
      <c r="F520" s="5"/>
      <c r="G520" s="7">
        <f aca="true" t="shared" si="248" ref="G520:L524">G521</f>
        <v>1159396</v>
      </c>
      <c r="H520" s="7">
        <f t="shared" si="248"/>
        <v>-36914</v>
      </c>
      <c r="I520" s="7">
        <f t="shared" si="248"/>
        <v>1122482</v>
      </c>
      <c r="J520" s="7">
        <f t="shared" si="248"/>
        <v>1122482</v>
      </c>
      <c r="K520" s="7">
        <f t="shared" si="248"/>
        <v>0</v>
      </c>
      <c r="L520" s="7">
        <f t="shared" si="248"/>
        <v>0</v>
      </c>
      <c r="M520" s="13"/>
      <c r="N520" s="13"/>
      <c r="O520" s="13"/>
    </row>
    <row r="521" spans="2:15" ht="38.25">
      <c r="B521" s="22" t="s">
        <v>354</v>
      </c>
      <c r="C521" s="5" t="s">
        <v>42</v>
      </c>
      <c r="D521" s="6" t="s">
        <v>51</v>
      </c>
      <c r="E521" s="6" t="s">
        <v>286</v>
      </c>
      <c r="F521" s="5"/>
      <c r="G521" s="7">
        <f t="shared" si="248"/>
        <v>1159396</v>
      </c>
      <c r="H521" s="7">
        <f t="shared" si="248"/>
        <v>-36914</v>
      </c>
      <c r="I521" s="7">
        <f t="shared" si="248"/>
        <v>1122482</v>
      </c>
      <c r="J521" s="7">
        <f t="shared" si="248"/>
        <v>1122482</v>
      </c>
      <c r="K521" s="7">
        <f t="shared" si="248"/>
        <v>0</v>
      </c>
      <c r="L521" s="7">
        <f t="shared" si="248"/>
        <v>0</v>
      </c>
      <c r="M521" s="13"/>
      <c r="N521" s="13"/>
      <c r="O521" s="13"/>
    </row>
    <row r="522" spans="2:15" ht="25.5">
      <c r="B522" s="22" t="s">
        <v>374</v>
      </c>
      <c r="C522" s="5" t="s">
        <v>42</v>
      </c>
      <c r="D522" s="6" t="s">
        <v>51</v>
      </c>
      <c r="E522" s="6" t="s">
        <v>287</v>
      </c>
      <c r="F522" s="5"/>
      <c r="G522" s="7">
        <f t="shared" si="248"/>
        <v>1159396</v>
      </c>
      <c r="H522" s="7">
        <f t="shared" si="248"/>
        <v>-36914</v>
      </c>
      <c r="I522" s="7">
        <f t="shared" si="248"/>
        <v>1122482</v>
      </c>
      <c r="J522" s="7">
        <f t="shared" si="248"/>
        <v>1122482</v>
      </c>
      <c r="K522" s="7">
        <f t="shared" si="248"/>
        <v>0</v>
      </c>
      <c r="L522" s="7">
        <f t="shared" si="248"/>
        <v>0</v>
      </c>
      <c r="M522" s="13"/>
      <c r="N522" s="13"/>
      <c r="O522" s="13"/>
    </row>
    <row r="523" spans="2:15" ht="25.5">
      <c r="B523" s="22" t="s">
        <v>375</v>
      </c>
      <c r="C523" s="5" t="s">
        <v>42</v>
      </c>
      <c r="D523" s="6" t="s">
        <v>51</v>
      </c>
      <c r="E523" s="6" t="s">
        <v>288</v>
      </c>
      <c r="F523" s="5"/>
      <c r="G523" s="7">
        <f t="shared" si="248"/>
        <v>1159396</v>
      </c>
      <c r="H523" s="7">
        <f t="shared" si="248"/>
        <v>-36914</v>
      </c>
      <c r="I523" s="7">
        <f t="shared" si="248"/>
        <v>1122482</v>
      </c>
      <c r="J523" s="7">
        <f t="shared" si="248"/>
        <v>1122482</v>
      </c>
      <c r="K523" s="7">
        <f t="shared" si="248"/>
        <v>0</v>
      </c>
      <c r="L523" s="7">
        <f t="shared" si="248"/>
        <v>0</v>
      </c>
      <c r="M523" s="13"/>
      <c r="N523" s="13"/>
      <c r="O523" s="13"/>
    </row>
    <row r="524" spans="2:15" ht="12.75">
      <c r="B524" s="22" t="s">
        <v>376</v>
      </c>
      <c r="C524" s="5" t="s">
        <v>42</v>
      </c>
      <c r="D524" s="6" t="s">
        <v>51</v>
      </c>
      <c r="E524" s="6" t="s">
        <v>289</v>
      </c>
      <c r="F524" s="5"/>
      <c r="G524" s="7">
        <f t="shared" si="248"/>
        <v>1159396</v>
      </c>
      <c r="H524" s="7">
        <f t="shared" si="248"/>
        <v>-36914</v>
      </c>
      <c r="I524" s="7">
        <f t="shared" si="248"/>
        <v>1122482</v>
      </c>
      <c r="J524" s="7">
        <f t="shared" si="248"/>
        <v>1122482</v>
      </c>
      <c r="K524" s="7">
        <f t="shared" si="248"/>
        <v>0</v>
      </c>
      <c r="L524" s="7">
        <f t="shared" si="248"/>
        <v>0</v>
      </c>
      <c r="M524" s="13"/>
      <c r="N524" s="13"/>
      <c r="O524" s="13"/>
    </row>
    <row r="525" spans="2:15" ht="12.75">
      <c r="B525" s="22" t="s">
        <v>121</v>
      </c>
      <c r="C525" s="5" t="s">
        <v>42</v>
      </c>
      <c r="D525" s="6" t="s">
        <v>51</v>
      </c>
      <c r="E525" s="6" t="s">
        <v>289</v>
      </c>
      <c r="F525" s="5" t="s">
        <v>227</v>
      </c>
      <c r="G525" s="7">
        <v>1159396</v>
      </c>
      <c r="H525" s="7">
        <f>I525-G525</f>
        <v>-36914</v>
      </c>
      <c r="I525" s="7">
        <v>1122482</v>
      </c>
      <c r="J525" s="7">
        <v>1122482</v>
      </c>
      <c r="K525" s="7">
        <v>0</v>
      </c>
      <c r="L525" s="7">
        <v>0</v>
      </c>
      <c r="M525" s="13"/>
      <c r="N525" s="13"/>
      <c r="O525" s="13"/>
    </row>
    <row r="526" spans="2:15" ht="12.75">
      <c r="B526" s="22" t="s">
        <v>28</v>
      </c>
      <c r="C526" s="5" t="s">
        <v>42</v>
      </c>
      <c r="D526" s="6" t="s">
        <v>53</v>
      </c>
      <c r="E526" s="6"/>
      <c r="F526" s="5"/>
      <c r="G526" s="7">
        <f aca="true" t="shared" si="249" ref="G526:L526">G542+G527</f>
        <v>6847946.9399999995</v>
      </c>
      <c r="H526" s="7">
        <f t="shared" si="249"/>
        <v>3973024.49</v>
      </c>
      <c r="I526" s="7">
        <f t="shared" si="249"/>
        <v>10820971.43</v>
      </c>
      <c r="J526" s="7">
        <f t="shared" si="249"/>
        <v>12049285.71</v>
      </c>
      <c r="K526" s="7">
        <f t="shared" si="249"/>
        <v>0</v>
      </c>
      <c r="L526" s="7">
        <f t="shared" si="249"/>
        <v>0</v>
      </c>
      <c r="M526" s="13"/>
      <c r="N526" s="13"/>
      <c r="O526" s="13"/>
    </row>
    <row r="527" spans="2:15" ht="25.5" customHeight="1">
      <c r="B527" s="24" t="s">
        <v>363</v>
      </c>
      <c r="C527" s="5" t="s">
        <v>42</v>
      </c>
      <c r="D527" s="6" t="s">
        <v>53</v>
      </c>
      <c r="E527" s="6" t="s">
        <v>291</v>
      </c>
      <c r="F527" s="5"/>
      <c r="G527" s="7">
        <f aca="true" t="shared" si="250" ref="G527:L528">G528</f>
        <v>6847946.9399999995</v>
      </c>
      <c r="H527" s="7">
        <f t="shared" si="250"/>
        <v>3973024.49</v>
      </c>
      <c r="I527" s="7">
        <f t="shared" si="250"/>
        <v>10820971.43</v>
      </c>
      <c r="J527" s="7">
        <f t="shared" si="250"/>
        <v>12049285.71</v>
      </c>
      <c r="K527" s="7">
        <f t="shared" si="250"/>
        <v>0</v>
      </c>
      <c r="L527" s="7">
        <f t="shared" si="250"/>
        <v>0</v>
      </c>
      <c r="M527" s="13"/>
      <c r="N527" s="13"/>
      <c r="O527" s="13"/>
    </row>
    <row r="528" spans="2:15" ht="12.75">
      <c r="B528" s="22" t="s">
        <v>377</v>
      </c>
      <c r="C528" s="5" t="s">
        <v>42</v>
      </c>
      <c r="D528" s="6" t="s">
        <v>53</v>
      </c>
      <c r="E528" s="6" t="s">
        <v>293</v>
      </c>
      <c r="F528" s="5"/>
      <c r="G528" s="7">
        <f t="shared" si="250"/>
        <v>6847946.9399999995</v>
      </c>
      <c r="H528" s="7">
        <f t="shared" si="250"/>
        <v>3973024.49</v>
      </c>
      <c r="I528" s="7">
        <f t="shared" si="250"/>
        <v>10820971.43</v>
      </c>
      <c r="J528" s="7">
        <f t="shared" si="250"/>
        <v>12049285.71</v>
      </c>
      <c r="K528" s="7">
        <f t="shared" si="250"/>
        <v>0</v>
      </c>
      <c r="L528" s="7">
        <f t="shared" si="250"/>
        <v>0</v>
      </c>
      <c r="M528" s="13"/>
      <c r="N528" s="13"/>
      <c r="O528" s="13"/>
    </row>
    <row r="529" spans="2:15" ht="25.5">
      <c r="B529" s="22" t="s">
        <v>186</v>
      </c>
      <c r="C529" s="5" t="s">
        <v>42</v>
      </c>
      <c r="D529" s="6" t="s">
        <v>53</v>
      </c>
      <c r="E529" s="6" t="s">
        <v>294</v>
      </c>
      <c r="F529" s="5"/>
      <c r="G529" s="7">
        <f aca="true" t="shared" si="251" ref="G529:L529">G530+G532+G538+G534+G536+G540</f>
        <v>6847946.9399999995</v>
      </c>
      <c r="H529" s="7">
        <f t="shared" si="251"/>
        <v>3973024.49</v>
      </c>
      <c r="I529" s="7">
        <f t="shared" si="251"/>
        <v>10820971.43</v>
      </c>
      <c r="J529" s="7">
        <f t="shared" si="251"/>
        <v>12049285.71</v>
      </c>
      <c r="K529" s="7">
        <f t="shared" si="251"/>
        <v>0</v>
      </c>
      <c r="L529" s="7">
        <f t="shared" si="251"/>
        <v>0</v>
      </c>
      <c r="M529" s="13"/>
      <c r="N529" s="13"/>
      <c r="O529" s="13"/>
    </row>
    <row r="530" spans="2:15" ht="38.25">
      <c r="B530" s="22" t="s">
        <v>378</v>
      </c>
      <c r="C530" s="5" t="s">
        <v>42</v>
      </c>
      <c r="D530" s="6" t="s">
        <v>53</v>
      </c>
      <c r="E530" s="6" t="s">
        <v>295</v>
      </c>
      <c r="F530" s="5"/>
      <c r="G530" s="7">
        <f aca="true" t="shared" si="252" ref="G530:L530">G531</f>
        <v>6228560</v>
      </c>
      <c r="H530" s="7">
        <f t="shared" si="252"/>
        <v>-1229260</v>
      </c>
      <c r="I530" s="7">
        <f t="shared" si="252"/>
        <v>4999300</v>
      </c>
      <c r="J530" s="7">
        <f t="shared" si="252"/>
        <v>5327400</v>
      </c>
      <c r="K530" s="7">
        <f t="shared" si="252"/>
        <v>0</v>
      </c>
      <c r="L530" s="7">
        <f t="shared" si="252"/>
        <v>0</v>
      </c>
      <c r="M530" s="13"/>
      <c r="N530" s="13"/>
      <c r="O530" s="13"/>
    </row>
    <row r="531" spans="2:15" ht="12.75">
      <c r="B531" s="22" t="s">
        <v>121</v>
      </c>
      <c r="C531" s="5" t="s">
        <v>42</v>
      </c>
      <c r="D531" s="6" t="s">
        <v>53</v>
      </c>
      <c r="E531" s="6" t="s">
        <v>295</v>
      </c>
      <c r="F531" s="5" t="s">
        <v>227</v>
      </c>
      <c r="G531" s="7">
        <v>6228560</v>
      </c>
      <c r="H531" s="7">
        <f>I531-G531</f>
        <v>-1229260</v>
      </c>
      <c r="I531" s="7">
        <v>4999300</v>
      </c>
      <c r="J531" s="7">
        <v>5327400</v>
      </c>
      <c r="K531" s="7">
        <v>0</v>
      </c>
      <c r="L531" s="7">
        <v>0</v>
      </c>
      <c r="M531" s="13"/>
      <c r="N531" s="13"/>
      <c r="O531" s="13"/>
    </row>
    <row r="532" spans="2:15" ht="51.75" customHeight="1">
      <c r="B532" s="22" t="s">
        <v>272</v>
      </c>
      <c r="C532" s="5" t="s">
        <v>42</v>
      </c>
      <c r="D532" s="6" t="s">
        <v>53</v>
      </c>
      <c r="E532" s="6" t="s">
        <v>296</v>
      </c>
      <c r="F532" s="5"/>
      <c r="G532" s="7">
        <f aca="true" t="shared" si="253" ref="G532:L532">G533</f>
        <v>0</v>
      </c>
      <c r="H532" s="7">
        <f t="shared" si="253"/>
        <v>1849000</v>
      </c>
      <c r="I532" s="7">
        <f t="shared" si="253"/>
        <v>1849000</v>
      </c>
      <c r="J532" s="7">
        <f t="shared" si="253"/>
        <v>2612700</v>
      </c>
      <c r="K532" s="7">
        <f t="shared" si="253"/>
        <v>0</v>
      </c>
      <c r="L532" s="7">
        <f t="shared" si="253"/>
        <v>0</v>
      </c>
      <c r="M532" s="13"/>
      <c r="N532" s="13"/>
      <c r="O532" s="13"/>
    </row>
    <row r="533" spans="2:15" ht="24.75" customHeight="1">
      <c r="B533" s="22" t="s">
        <v>121</v>
      </c>
      <c r="C533" s="5" t="s">
        <v>42</v>
      </c>
      <c r="D533" s="6" t="s">
        <v>53</v>
      </c>
      <c r="E533" s="6" t="s">
        <v>296</v>
      </c>
      <c r="F533" s="5" t="s">
        <v>227</v>
      </c>
      <c r="G533" s="7">
        <v>0</v>
      </c>
      <c r="H533" s="7">
        <f>I533-G533</f>
        <v>1849000</v>
      </c>
      <c r="I533" s="7">
        <v>1849000</v>
      </c>
      <c r="J533" s="7">
        <v>2612700</v>
      </c>
      <c r="K533" s="7">
        <v>0</v>
      </c>
      <c r="L533" s="7">
        <v>0</v>
      </c>
      <c r="M533" s="13"/>
      <c r="N533" s="13"/>
      <c r="O533" s="13"/>
    </row>
    <row r="534" spans="2:15" ht="24">
      <c r="B534" s="15" t="s">
        <v>506</v>
      </c>
      <c r="C534" s="5" t="s">
        <v>42</v>
      </c>
      <c r="D534" s="6" t="s">
        <v>53</v>
      </c>
      <c r="E534" s="6" t="s">
        <v>434</v>
      </c>
      <c r="F534" s="5"/>
      <c r="G534" s="7">
        <f aca="true" t="shared" si="254" ref="G534:L534">G535</f>
        <v>120045.67</v>
      </c>
      <c r="H534" s="7">
        <f t="shared" si="254"/>
        <v>2859054.33</v>
      </c>
      <c r="I534" s="7">
        <f t="shared" si="254"/>
        <v>2979100</v>
      </c>
      <c r="J534" s="7">
        <f t="shared" si="254"/>
        <v>3009900</v>
      </c>
      <c r="K534" s="7">
        <f t="shared" si="254"/>
        <v>0</v>
      </c>
      <c r="L534" s="7">
        <f t="shared" si="254"/>
        <v>0</v>
      </c>
      <c r="M534" s="13"/>
      <c r="N534" s="13"/>
      <c r="O534" s="13"/>
    </row>
    <row r="535" spans="2:15" ht="12.75">
      <c r="B535" s="15" t="s">
        <v>121</v>
      </c>
      <c r="C535" s="5" t="s">
        <v>42</v>
      </c>
      <c r="D535" s="6" t="s">
        <v>53</v>
      </c>
      <c r="E535" s="6" t="s">
        <v>434</v>
      </c>
      <c r="F535" s="5" t="s">
        <v>227</v>
      </c>
      <c r="G535" s="7">
        <v>120045.67</v>
      </c>
      <c r="H535" s="7">
        <f>I535-G535</f>
        <v>2859054.33</v>
      </c>
      <c r="I535" s="7">
        <v>2979100</v>
      </c>
      <c r="J535" s="7">
        <v>3009900</v>
      </c>
      <c r="K535" s="7">
        <v>0</v>
      </c>
      <c r="L535" s="7">
        <v>0</v>
      </c>
      <c r="M535" s="13"/>
      <c r="N535" s="13"/>
      <c r="O535" s="13"/>
    </row>
    <row r="536" spans="2:15" ht="30" customHeight="1" hidden="1">
      <c r="B536" s="15" t="s">
        <v>232</v>
      </c>
      <c r="C536" s="5" t="s">
        <v>42</v>
      </c>
      <c r="D536" s="6" t="s">
        <v>53</v>
      </c>
      <c r="E536" s="6" t="s">
        <v>552</v>
      </c>
      <c r="F536" s="5"/>
      <c r="G536" s="7">
        <f aca="true" t="shared" si="255" ref="G536:L536">G537</f>
        <v>0</v>
      </c>
      <c r="H536" s="7">
        <f t="shared" si="255"/>
        <v>0</v>
      </c>
      <c r="I536" s="7">
        <f t="shared" si="255"/>
        <v>0</v>
      </c>
      <c r="J536" s="7">
        <f t="shared" si="255"/>
        <v>0</v>
      </c>
      <c r="K536" s="7">
        <f t="shared" si="255"/>
        <v>0</v>
      </c>
      <c r="L536" s="7">
        <f t="shared" si="255"/>
        <v>0</v>
      </c>
      <c r="M536" s="13"/>
      <c r="N536" s="13"/>
      <c r="O536" s="13"/>
    </row>
    <row r="537" spans="2:15" ht="35.25" customHeight="1" hidden="1">
      <c r="B537" s="15" t="s">
        <v>121</v>
      </c>
      <c r="C537" s="5" t="s">
        <v>42</v>
      </c>
      <c r="D537" s="6" t="s">
        <v>53</v>
      </c>
      <c r="E537" s="6" t="s">
        <v>552</v>
      </c>
      <c r="F537" s="5" t="s">
        <v>227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13"/>
      <c r="N537" s="13"/>
      <c r="O537" s="13"/>
    </row>
    <row r="538" spans="2:15" ht="102" customHeight="1" hidden="1">
      <c r="B538" s="22" t="s">
        <v>232</v>
      </c>
      <c r="C538" s="5" t="s">
        <v>42</v>
      </c>
      <c r="D538" s="6" t="s">
        <v>53</v>
      </c>
      <c r="E538" s="6" t="s">
        <v>297</v>
      </c>
      <c r="F538" s="5"/>
      <c r="G538" s="7">
        <f aca="true" t="shared" si="256" ref="G538:L538">G539</f>
        <v>0</v>
      </c>
      <c r="H538" s="7">
        <f t="shared" si="256"/>
        <v>0</v>
      </c>
      <c r="I538" s="7">
        <f t="shared" si="256"/>
        <v>0</v>
      </c>
      <c r="J538" s="7">
        <f t="shared" si="256"/>
        <v>0</v>
      </c>
      <c r="K538" s="7">
        <f t="shared" si="256"/>
        <v>0</v>
      </c>
      <c r="L538" s="7">
        <f t="shared" si="256"/>
        <v>0</v>
      </c>
      <c r="M538" s="13"/>
      <c r="N538" s="13"/>
      <c r="O538" s="13"/>
    </row>
    <row r="539" spans="2:15" ht="63.75" customHeight="1" hidden="1">
      <c r="B539" s="22" t="s">
        <v>121</v>
      </c>
      <c r="C539" s="5" t="s">
        <v>42</v>
      </c>
      <c r="D539" s="6" t="s">
        <v>53</v>
      </c>
      <c r="E539" s="6" t="s">
        <v>297</v>
      </c>
      <c r="F539" s="5" t="s">
        <v>227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13"/>
      <c r="N539" s="13"/>
      <c r="O539" s="13"/>
    </row>
    <row r="540" spans="2:12" ht="25.5">
      <c r="B540" s="22" t="s">
        <v>232</v>
      </c>
      <c r="C540" s="5" t="s">
        <v>42</v>
      </c>
      <c r="D540" s="6" t="s">
        <v>53</v>
      </c>
      <c r="E540" s="6" t="s">
        <v>560</v>
      </c>
      <c r="F540" s="5"/>
      <c r="G540" s="7">
        <f aca="true" t="shared" si="257" ref="G540:L540">G541</f>
        <v>499341.27</v>
      </c>
      <c r="H540" s="7">
        <f t="shared" si="257"/>
        <v>494230.16000000003</v>
      </c>
      <c r="I540" s="7">
        <f t="shared" si="257"/>
        <v>993571.43</v>
      </c>
      <c r="J540" s="7">
        <f t="shared" si="257"/>
        <v>1099285.71</v>
      </c>
      <c r="K540" s="7">
        <f t="shared" si="257"/>
        <v>0</v>
      </c>
      <c r="L540" s="7">
        <f t="shared" si="257"/>
        <v>0</v>
      </c>
    </row>
    <row r="541" spans="2:12" ht="12.75">
      <c r="B541" s="22" t="s">
        <v>121</v>
      </c>
      <c r="C541" s="5" t="s">
        <v>42</v>
      </c>
      <c r="D541" s="6" t="s">
        <v>53</v>
      </c>
      <c r="E541" s="6" t="s">
        <v>560</v>
      </c>
      <c r="F541" s="5" t="s">
        <v>227</v>
      </c>
      <c r="G541" s="7">
        <v>499341.27</v>
      </c>
      <c r="H541" s="7">
        <f>I541-G541</f>
        <v>494230.16000000003</v>
      </c>
      <c r="I541" s="7">
        <v>993571.43</v>
      </c>
      <c r="J541" s="7">
        <v>1099285.71</v>
      </c>
      <c r="K541" s="7">
        <v>0</v>
      </c>
      <c r="L541" s="7">
        <v>0</v>
      </c>
    </row>
    <row r="542" spans="2:12" ht="102" customHeight="1" hidden="1">
      <c r="B542" s="22" t="s">
        <v>186</v>
      </c>
      <c r="C542" s="5" t="s">
        <v>42</v>
      </c>
      <c r="D542" s="6" t="s">
        <v>53</v>
      </c>
      <c r="E542" s="6" t="s">
        <v>105</v>
      </c>
      <c r="F542" s="5"/>
      <c r="G542" s="7">
        <f aca="true" t="shared" si="258" ref="G542:L542">G543</f>
        <v>0</v>
      </c>
      <c r="H542" s="7">
        <f t="shared" si="258"/>
        <v>0</v>
      </c>
      <c r="I542" s="7">
        <f t="shared" si="258"/>
        <v>0</v>
      </c>
      <c r="J542" s="7">
        <f t="shared" si="258"/>
        <v>0</v>
      </c>
      <c r="K542" s="7">
        <f t="shared" si="258"/>
        <v>0</v>
      </c>
      <c r="L542" s="7">
        <f t="shared" si="258"/>
        <v>0</v>
      </c>
    </row>
    <row r="543" spans="2:12" ht="229.5" customHeight="1" hidden="1">
      <c r="B543" s="22" t="s">
        <v>187</v>
      </c>
      <c r="C543" s="5" t="s">
        <v>42</v>
      </c>
      <c r="D543" s="6" t="s">
        <v>53</v>
      </c>
      <c r="E543" s="6" t="s">
        <v>104</v>
      </c>
      <c r="F543" s="5"/>
      <c r="G543" s="7">
        <f aca="true" t="shared" si="259" ref="G543:L543">G546+G544+G548</f>
        <v>0</v>
      </c>
      <c r="H543" s="7">
        <f t="shared" si="259"/>
        <v>0</v>
      </c>
      <c r="I543" s="7">
        <f t="shared" si="259"/>
        <v>0</v>
      </c>
      <c r="J543" s="7">
        <f t="shared" si="259"/>
        <v>0</v>
      </c>
      <c r="K543" s="7">
        <f t="shared" si="259"/>
        <v>0</v>
      </c>
      <c r="L543" s="7">
        <f t="shared" si="259"/>
        <v>0</v>
      </c>
    </row>
    <row r="544" spans="2:12" ht="102" customHeight="1" hidden="1">
      <c r="B544" s="22" t="s">
        <v>232</v>
      </c>
      <c r="C544" s="5" t="s">
        <v>42</v>
      </c>
      <c r="D544" s="6" t="s">
        <v>53</v>
      </c>
      <c r="E544" s="6" t="s">
        <v>267</v>
      </c>
      <c r="F544" s="5"/>
      <c r="G544" s="7">
        <f aca="true" t="shared" si="260" ref="G544:L544">G545</f>
        <v>0</v>
      </c>
      <c r="H544" s="7">
        <f t="shared" si="260"/>
        <v>0</v>
      </c>
      <c r="I544" s="7">
        <f t="shared" si="260"/>
        <v>0</v>
      </c>
      <c r="J544" s="7">
        <f t="shared" si="260"/>
        <v>0</v>
      </c>
      <c r="K544" s="7">
        <f t="shared" si="260"/>
        <v>0</v>
      </c>
      <c r="L544" s="7">
        <f t="shared" si="260"/>
        <v>0</v>
      </c>
    </row>
    <row r="545" spans="2:12" ht="63.75" customHeight="1" hidden="1">
      <c r="B545" s="22" t="s">
        <v>121</v>
      </c>
      <c r="C545" s="5" t="s">
        <v>42</v>
      </c>
      <c r="D545" s="6" t="s">
        <v>53</v>
      </c>
      <c r="E545" s="6" t="s">
        <v>267</v>
      </c>
      <c r="F545" s="5" t="s">
        <v>227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2:12" ht="318.75" customHeight="1" hidden="1">
      <c r="B546" s="22" t="s">
        <v>188</v>
      </c>
      <c r="C546" s="5" t="s">
        <v>42</v>
      </c>
      <c r="D546" s="6" t="s">
        <v>53</v>
      </c>
      <c r="E546" s="6" t="s">
        <v>85</v>
      </c>
      <c r="F546" s="5"/>
      <c r="G546" s="7">
        <f aca="true" t="shared" si="261" ref="G546:L546">G547</f>
        <v>0</v>
      </c>
      <c r="H546" s="7">
        <f t="shared" si="261"/>
        <v>0</v>
      </c>
      <c r="I546" s="7">
        <f t="shared" si="261"/>
        <v>0</v>
      </c>
      <c r="J546" s="7">
        <f t="shared" si="261"/>
        <v>0</v>
      </c>
      <c r="K546" s="7">
        <f t="shared" si="261"/>
        <v>0</v>
      </c>
      <c r="L546" s="7">
        <f t="shared" si="261"/>
        <v>0</v>
      </c>
    </row>
    <row r="547" spans="2:12" ht="63.75" customHeight="1" hidden="1">
      <c r="B547" s="22" t="s">
        <v>121</v>
      </c>
      <c r="C547" s="5" t="s">
        <v>42</v>
      </c>
      <c r="D547" s="6" t="s">
        <v>53</v>
      </c>
      <c r="E547" s="6" t="s">
        <v>85</v>
      </c>
      <c r="F547" s="5">
        <v>300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</row>
    <row r="548" spans="2:12" ht="38.25" customHeight="1" hidden="1">
      <c r="B548" s="22" t="s">
        <v>272</v>
      </c>
      <c r="C548" s="5" t="s">
        <v>42</v>
      </c>
      <c r="D548" s="6" t="s">
        <v>53</v>
      </c>
      <c r="E548" s="6" t="s">
        <v>271</v>
      </c>
      <c r="F548" s="5"/>
      <c r="G548" s="7">
        <f aca="true" t="shared" si="262" ref="G548:L548">G549</f>
        <v>0</v>
      </c>
      <c r="H548" s="7">
        <f t="shared" si="262"/>
        <v>0</v>
      </c>
      <c r="I548" s="7">
        <f t="shared" si="262"/>
        <v>0</v>
      </c>
      <c r="J548" s="7">
        <f t="shared" si="262"/>
        <v>0</v>
      </c>
      <c r="K548" s="7">
        <f t="shared" si="262"/>
        <v>0</v>
      </c>
      <c r="L548" s="7">
        <f t="shared" si="262"/>
        <v>0</v>
      </c>
    </row>
    <row r="549" spans="2:12" ht="63.75" customHeight="1" hidden="1">
      <c r="B549" s="22" t="s">
        <v>121</v>
      </c>
      <c r="C549" s="5" t="s">
        <v>42</v>
      </c>
      <c r="D549" s="6" t="s">
        <v>53</v>
      </c>
      <c r="E549" s="6" t="s">
        <v>271</v>
      </c>
      <c r="F549" s="5" t="s">
        <v>227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2:12" ht="12.75">
      <c r="B550" s="22" t="s">
        <v>32</v>
      </c>
      <c r="C550" s="5" t="s">
        <v>42</v>
      </c>
      <c r="D550" s="6" t="s">
        <v>54</v>
      </c>
      <c r="E550" s="6"/>
      <c r="F550" s="5"/>
      <c r="G550" s="7">
        <f aca="true" t="shared" si="263" ref="G550:L550">G551+G554</f>
        <v>3615500</v>
      </c>
      <c r="H550" s="7">
        <f t="shared" si="263"/>
        <v>190300</v>
      </c>
      <c r="I550" s="7">
        <f t="shared" si="263"/>
        <v>3805800</v>
      </c>
      <c r="J550" s="7">
        <f t="shared" si="263"/>
        <v>3805800</v>
      </c>
      <c r="K550" s="7">
        <f t="shared" si="263"/>
        <v>0</v>
      </c>
      <c r="L550" s="7">
        <f t="shared" si="263"/>
        <v>0</v>
      </c>
    </row>
    <row r="551" spans="2:12" ht="63.75" customHeight="1" hidden="1">
      <c r="B551" s="22" t="s">
        <v>250</v>
      </c>
      <c r="C551" s="5" t="s">
        <v>42</v>
      </c>
      <c r="D551" s="6" t="s">
        <v>54</v>
      </c>
      <c r="E551" s="6" t="s">
        <v>108</v>
      </c>
      <c r="F551" s="5"/>
      <c r="G551" s="7">
        <f aca="true" t="shared" si="264" ref="G551:L552">G552</f>
        <v>0</v>
      </c>
      <c r="H551" s="7">
        <f t="shared" si="264"/>
        <v>0</v>
      </c>
      <c r="I551" s="7">
        <f t="shared" si="264"/>
        <v>0</v>
      </c>
      <c r="J551" s="7">
        <f t="shared" si="264"/>
        <v>0</v>
      </c>
      <c r="K551" s="7">
        <f t="shared" si="264"/>
        <v>0</v>
      </c>
      <c r="L551" s="7">
        <f t="shared" si="264"/>
        <v>0</v>
      </c>
    </row>
    <row r="552" spans="2:12" ht="293.25" customHeight="1" hidden="1">
      <c r="B552" s="22" t="s">
        <v>268</v>
      </c>
      <c r="C552" s="5" t="s">
        <v>42</v>
      </c>
      <c r="D552" s="6" t="s">
        <v>54</v>
      </c>
      <c r="E552" s="6" t="s">
        <v>245</v>
      </c>
      <c r="F552" s="5"/>
      <c r="G552" s="7">
        <f t="shared" si="264"/>
        <v>0</v>
      </c>
      <c r="H552" s="7">
        <f t="shared" si="264"/>
        <v>0</v>
      </c>
      <c r="I552" s="7">
        <f t="shared" si="264"/>
        <v>0</v>
      </c>
      <c r="J552" s="7">
        <f t="shared" si="264"/>
        <v>0</v>
      </c>
      <c r="K552" s="7">
        <f t="shared" si="264"/>
        <v>0</v>
      </c>
      <c r="L552" s="7">
        <f t="shared" si="264"/>
        <v>0</v>
      </c>
    </row>
    <row r="553" spans="2:12" ht="63.75" customHeight="1" hidden="1">
      <c r="B553" s="22" t="s">
        <v>121</v>
      </c>
      <c r="C553" s="5" t="s">
        <v>42</v>
      </c>
      <c r="D553" s="6" t="s">
        <v>54</v>
      </c>
      <c r="E553" s="6" t="s">
        <v>245</v>
      </c>
      <c r="F553" s="5">
        <v>300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2:12" ht="25.5">
      <c r="B554" s="22" t="s">
        <v>370</v>
      </c>
      <c r="C554" s="5" t="s">
        <v>42</v>
      </c>
      <c r="D554" s="6" t="s">
        <v>54</v>
      </c>
      <c r="E554" s="6" t="s">
        <v>290</v>
      </c>
      <c r="F554" s="5"/>
      <c r="G554" s="7">
        <f aca="true" t="shared" si="265" ref="G554:L557">G555</f>
        <v>3615500</v>
      </c>
      <c r="H554" s="7">
        <f t="shared" si="265"/>
        <v>190300</v>
      </c>
      <c r="I554" s="7">
        <f t="shared" si="265"/>
        <v>3805800</v>
      </c>
      <c r="J554" s="7">
        <f t="shared" si="265"/>
        <v>3805800</v>
      </c>
      <c r="K554" s="7">
        <f t="shared" si="265"/>
        <v>0</v>
      </c>
      <c r="L554" s="7">
        <f t="shared" si="265"/>
        <v>0</v>
      </c>
    </row>
    <row r="555" spans="2:12" ht="12.75">
      <c r="B555" s="22" t="s">
        <v>390</v>
      </c>
      <c r="C555" s="5" t="s">
        <v>42</v>
      </c>
      <c r="D555" s="6" t="s">
        <v>54</v>
      </c>
      <c r="E555" s="6" t="s">
        <v>311</v>
      </c>
      <c r="F555" s="5"/>
      <c r="G555" s="7">
        <f t="shared" si="265"/>
        <v>3615500</v>
      </c>
      <c r="H555" s="7">
        <f t="shared" si="265"/>
        <v>190300</v>
      </c>
      <c r="I555" s="7">
        <f t="shared" si="265"/>
        <v>3805800</v>
      </c>
      <c r="J555" s="7">
        <f t="shared" si="265"/>
        <v>3805800</v>
      </c>
      <c r="K555" s="7">
        <f t="shared" si="265"/>
        <v>0</v>
      </c>
      <c r="L555" s="7">
        <f t="shared" si="265"/>
        <v>0</v>
      </c>
    </row>
    <row r="556" spans="2:12" ht="25.5">
      <c r="B556" s="22" t="s">
        <v>391</v>
      </c>
      <c r="C556" s="5" t="s">
        <v>42</v>
      </c>
      <c r="D556" s="6" t="s">
        <v>54</v>
      </c>
      <c r="E556" s="6" t="s">
        <v>312</v>
      </c>
      <c r="F556" s="5"/>
      <c r="G556" s="7">
        <f t="shared" si="265"/>
        <v>3615500</v>
      </c>
      <c r="H556" s="7">
        <f t="shared" si="265"/>
        <v>190300</v>
      </c>
      <c r="I556" s="7">
        <f t="shared" si="265"/>
        <v>3805800</v>
      </c>
      <c r="J556" s="7">
        <f t="shared" si="265"/>
        <v>3805800</v>
      </c>
      <c r="K556" s="7">
        <f t="shared" si="265"/>
        <v>0</v>
      </c>
      <c r="L556" s="7">
        <f t="shared" si="265"/>
        <v>0</v>
      </c>
    </row>
    <row r="557" spans="2:12" ht="38.25" customHeight="1">
      <c r="B557" s="22" t="s">
        <v>268</v>
      </c>
      <c r="C557" s="5" t="s">
        <v>42</v>
      </c>
      <c r="D557" s="6" t="s">
        <v>54</v>
      </c>
      <c r="E557" s="6" t="s">
        <v>333</v>
      </c>
      <c r="F557" s="5"/>
      <c r="G557" s="7">
        <f t="shared" si="265"/>
        <v>3615500</v>
      </c>
      <c r="H557" s="7">
        <f t="shared" si="265"/>
        <v>190300</v>
      </c>
      <c r="I557" s="7">
        <f t="shared" si="265"/>
        <v>3805800</v>
      </c>
      <c r="J557" s="7">
        <f t="shared" si="265"/>
        <v>3805800</v>
      </c>
      <c r="K557" s="7">
        <f t="shared" si="265"/>
        <v>0</v>
      </c>
      <c r="L557" s="7">
        <f t="shared" si="265"/>
        <v>0</v>
      </c>
    </row>
    <row r="558" spans="2:12" ht="12.75">
      <c r="B558" s="22" t="s">
        <v>121</v>
      </c>
      <c r="C558" s="5" t="s">
        <v>42</v>
      </c>
      <c r="D558" s="6" t="s">
        <v>54</v>
      </c>
      <c r="E558" s="6" t="s">
        <v>333</v>
      </c>
      <c r="F558" s="5" t="s">
        <v>227</v>
      </c>
      <c r="G558" s="7">
        <v>3615500</v>
      </c>
      <c r="H558" s="7">
        <f>I558-G558</f>
        <v>190300</v>
      </c>
      <c r="I558" s="7">
        <v>3805800</v>
      </c>
      <c r="J558" s="7">
        <v>3805800</v>
      </c>
      <c r="K558" s="7">
        <v>0</v>
      </c>
      <c r="L558" s="7">
        <v>0</v>
      </c>
    </row>
    <row r="559" spans="2:12" ht="36" customHeight="1" hidden="1">
      <c r="B559" s="15" t="s">
        <v>4</v>
      </c>
      <c r="C559" s="5" t="s">
        <v>56</v>
      </c>
      <c r="D559" s="6"/>
      <c r="E559" s="6"/>
      <c r="F559" s="5"/>
      <c r="G559" s="7">
        <f aca="true" t="shared" si="266" ref="G559:L559">G560</f>
        <v>0</v>
      </c>
      <c r="H559" s="7">
        <f t="shared" si="266"/>
        <v>0</v>
      </c>
      <c r="I559" s="7">
        <f t="shared" si="266"/>
        <v>0</v>
      </c>
      <c r="J559" s="7">
        <f t="shared" si="266"/>
        <v>0</v>
      </c>
      <c r="K559" s="7">
        <f t="shared" si="266"/>
        <v>0</v>
      </c>
      <c r="L559" s="7">
        <f t="shared" si="266"/>
        <v>0</v>
      </c>
    </row>
    <row r="560" spans="2:12" ht="24" customHeight="1" hidden="1">
      <c r="B560" s="15" t="s">
        <v>41</v>
      </c>
      <c r="C560" s="5" t="s">
        <v>56</v>
      </c>
      <c r="D560" s="5" t="s">
        <v>52</v>
      </c>
      <c r="E560" s="6"/>
      <c r="F560" s="5"/>
      <c r="G560" s="7">
        <f aca="true" t="shared" si="267" ref="G560:L562">G561</f>
        <v>0</v>
      </c>
      <c r="H560" s="7">
        <f t="shared" si="267"/>
        <v>0</v>
      </c>
      <c r="I560" s="7">
        <f t="shared" si="267"/>
        <v>0</v>
      </c>
      <c r="J560" s="7">
        <f t="shared" si="267"/>
        <v>0</v>
      </c>
      <c r="K560" s="7">
        <f t="shared" si="267"/>
        <v>0</v>
      </c>
      <c r="L560" s="7">
        <f t="shared" si="267"/>
        <v>0</v>
      </c>
    </row>
    <row r="561" spans="2:12" ht="156" customHeight="1" hidden="1">
      <c r="B561" s="15" t="s">
        <v>399</v>
      </c>
      <c r="C561" s="5" t="s">
        <v>56</v>
      </c>
      <c r="D561" s="5" t="s">
        <v>52</v>
      </c>
      <c r="E561" s="5" t="s">
        <v>347</v>
      </c>
      <c r="F561" s="5"/>
      <c r="G561" s="7">
        <f t="shared" si="267"/>
        <v>0</v>
      </c>
      <c r="H561" s="7">
        <f t="shared" si="267"/>
        <v>0</v>
      </c>
      <c r="I561" s="7">
        <f t="shared" si="267"/>
        <v>0</v>
      </c>
      <c r="J561" s="7">
        <f t="shared" si="267"/>
        <v>0</v>
      </c>
      <c r="K561" s="7">
        <f t="shared" si="267"/>
        <v>0</v>
      </c>
      <c r="L561" s="7">
        <f t="shared" si="267"/>
        <v>0</v>
      </c>
    </row>
    <row r="562" spans="2:12" ht="60" customHeight="1" hidden="1">
      <c r="B562" s="15" t="s">
        <v>477</v>
      </c>
      <c r="C562" s="5" t="s">
        <v>56</v>
      </c>
      <c r="D562" s="5" t="s">
        <v>52</v>
      </c>
      <c r="E562" s="5" t="s">
        <v>435</v>
      </c>
      <c r="F562" s="5"/>
      <c r="G562" s="7">
        <f t="shared" si="267"/>
        <v>0</v>
      </c>
      <c r="H562" s="7">
        <f t="shared" si="267"/>
        <v>0</v>
      </c>
      <c r="I562" s="7">
        <f t="shared" si="267"/>
        <v>0</v>
      </c>
      <c r="J562" s="7">
        <f t="shared" si="267"/>
        <v>0</v>
      </c>
      <c r="K562" s="7">
        <f t="shared" si="267"/>
        <v>0</v>
      </c>
      <c r="L562" s="7">
        <f t="shared" si="267"/>
        <v>0</v>
      </c>
    </row>
    <row r="563" spans="2:12" ht="72" customHeight="1" hidden="1">
      <c r="B563" s="15" t="s">
        <v>484</v>
      </c>
      <c r="C563" s="5" t="s">
        <v>56</v>
      </c>
      <c r="D563" s="5" t="s">
        <v>52</v>
      </c>
      <c r="E563" s="5" t="s">
        <v>436</v>
      </c>
      <c r="F563" s="5"/>
      <c r="G563" s="7">
        <f aca="true" t="shared" si="268" ref="G563:L563">G564+G565+G566</f>
        <v>0</v>
      </c>
      <c r="H563" s="7">
        <f t="shared" si="268"/>
        <v>0</v>
      </c>
      <c r="I563" s="7">
        <f t="shared" si="268"/>
        <v>0</v>
      </c>
      <c r="J563" s="7">
        <f t="shared" si="268"/>
        <v>0</v>
      </c>
      <c r="K563" s="7">
        <f t="shared" si="268"/>
        <v>0</v>
      </c>
      <c r="L563" s="7">
        <f t="shared" si="268"/>
        <v>0</v>
      </c>
    </row>
    <row r="564" spans="2:12" ht="44.25" customHeight="1" hidden="1">
      <c r="B564" s="15" t="s">
        <v>115</v>
      </c>
      <c r="C564" s="5" t="s">
        <v>56</v>
      </c>
      <c r="D564" s="5" t="s">
        <v>52</v>
      </c>
      <c r="E564" s="5" t="s">
        <v>436</v>
      </c>
      <c r="F564" s="5" t="s">
        <v>97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</row>
    <row r="565" spans="2:12" ht="96" customHeight="1" hidden="1">
      <c r="B565" s="15" t="s">
        <v>116</v>
      </c>
      <c r="C565" s="5" t="s">
        <v>56</v>
      </c>
      <c r="D565" s="5" t="s">
        <v>52</v>
      </c>
      <c r="E565" s="5" t="s">
        <v>436</v>
      </c>
      <c r="F565" s="5" t="s">
        <v>215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</row>
    <row r="566" spans="2:12" ht="48" customHeight="1" hidden="1">
      <c r="B566" s="15" t="s">
        <v>121</v>
      </c>
      <c r="C566" s="5" t="s">
        <v>56</v>
      </c>
      <c r="D566" s="5" t="s">
        <v>52</v>
      </c>
      <c r="E566" s="5" t="s">
        <v>436</v>
      </c>
      <c r="F566" s="5" t="s">
        <v>227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</row>
    <row r="567" spans="2:12" ht="12.75">
      <c r="B567" s="15" t="s">
        <v>207</v>
      </c>
      <c r="C567" s="5" t="s">
        <v>61</v>
      </c>
      <c r="D567" s="6"/>
      <c r="E567" s="5"/>
      <c r="F567" s="5"/>
      <c r="G567" s="7">
        <f aca="true" t="shared" si="269" ref="G567:L567">G568+G578</f>
        <v>2300000</v>
      </c>
      <c r="H567" s="7">
        <f t="shared" si="269"/>
        <v>0</v>
      </c>
      <c r="I567" s="7">
        <f t="shared" si="269"/>
        <v>2300000</v>
      </c>
      <c r="J567" s="7">
        <f t="shared" si="269"/>
        <v>2300000</v>
      </c>
      <c r="K567" s="7">
        <f t="shared" si="269"/>
        <v>0</v>
      </c>
      <c r="L567" s="7">
        <f t="shared" si="269"/>
        <v>0</v>
      </c>
    </row>
    <row r="568" spans="2:12" ht="12.75">
      <c r="B568" s="15" t="s">
        <v>44</v>
      </c>
      <c r="C568" s="5" t="s">
        <v>61</v>
      </c>
      <c r="D568" s="6" t="s">
        <v>51</v>
      </c>
      <c r="E568" s="6"/>
      <c r="F568" s="5"/>
      <c r="G568" s="7">
        <f aca="true" t="shared" si="270" ref="G568:L568">G569+G572</f>
        <v>250000</v>
      </c>
      <c r="H568" s="7">
        <f t="shared" si="270"/>
        <v>0</v>
      </c>
      <c r="I568" s="7">
        <f t="shared" si="270"/>
        <v>250000</v>
      </c>
      <c r="J568" s="7">
        <f t="shared" si="270"/>
        <v>250000</v>
      </c>
      <c r="K568" s="7">
        <f t="shared" si="270"/>
        <v>0</v>
      </c>
      <c r="L568" s="7">
        <f t="shared" si="270"/>
        <v>0</v>
      </c>
    </row>
    <row r="569" spans="2:12" ht="156" customHeight="1" hidden="1">
      <c r="B569" s="15" t="s">
        <v>168</v>
      </c>
      <c r="C569" s="5" t="s">
        <v>61</v>
      </c>
      <c r="D569" s="6" t="s">
        <v>51</v>
      </c>
      <c r="E569" s="6" t="s">
        <v>107</v>
      </c>
      <c r="F569" s="5"/>
      <c r="G569" s="7">
        <f aca="true" t="shared" si="271" ref="G569:L570">G570</f>
        <v>0</v>
      </c>
      <c r="H569" s="7">
        <f t="shared" si="271"/>
        <v>0</v>
      </c>
      <c r="I569" s="7">
        <f t="shared" si="271"/>
        <v>0</v>
      </c>
      <c r="J569" s="7">
        <f t="shared" si="271"/>
        <v>0</v>
      </c>
      <c r="K569" s="7">
        <f t="shared" si="271"/>
        <v>0</v>
      </c>
      <c r="L569" s="7">
        <f t="shared" si="271"/>
        <v>0</v>
      </c>
    </row>
    <row r="570" spans="2:12" ht="48" customHeight="1" hidden="1">
      <c r="B570" s="15" t="s">
        <v>170</v>
      </c>
      <c r="C570" s="5" t="s">
        <v>61</v>
      </c>
      <c r="D570" s="6" t="s">
        <v>51</v>
      </c>
      <c r="E570" s="6" t="s">
        <v>87</v>
      </c>
      <c r="F570" s="5"/>
      <c r="G570" s="7">
        <f t="shared" si="271"/>
        <v>0</v>
      </c>
      <c r="H570" s="7">
        <f t="shared" si="271"/>
        <v>0</v>
      </c>
      <c r="I570" s="7">
        <f t="shared" si="271"/>
        <v>0</v>
      </c>
      <c r="J570" s="7">
        <f t="shared" si="271"/>
        <v>0</v>
      </c>
      <c r="K570" s="7">
        <f t="shared" si="271"/>
        <v>0</v>
      </c>
      <c r="L570" s="7">
        <f t="shared" si="271"/>
        <v>0</v>
      </c>
    </row>
    <row r="571" spans="2:12" ht="108" customHeight="1" hidden="1">
      <c r="B571" s="15" t="s">
        <v>117</v>
      </c>
      <c r="C571" s="5" t="s">
        <v>61</v>
      </c>
      <c r="D571" s="6" t="s">
        <v>51</v>
      </c>
      <c r="E571" s="6" t="s">
        <v>87</v>
      </c>
      <c r="F571" s="5">
        <v>600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</row>
    <row r="572" spans="2:12" ht="24">
      <c r="B572" s="15" t="s">
        <v>483</v>
      </c>
      <c r="C572" s="5" t="s">
        <v>61</v>
      </c>
      <c r="D572" s="6" t="s">
        <v>51</v>
      </c>
      <c r="E572" s="6" t="s">
        <v>437</v>
      </c>
      <c r="F572" s="5"/>
      <c r="G572" s="7">
        <f aca="true" t="shared" si="272" ref="G572:L573">G573</f>
        <v>250000</v>
      </c>
      <c r="H572" s="7">
        <f t="shared" si="272"/>
        <v>0</v>
      </c>
      <c r="I572" s="7">
        <f t="shared" si="272"/>
        <v>250000</v>
      </c>
      <c r="J572" s="7">
        <f t="shared" si="272"/>
        <v>250000</v>
      </c>
      <c r="K572" s="7">
        <f t="shared" si="272"/>
        <v>0</v>
      </c>
      <c r="L572" s="7">
        <f t="shared" si="272"/>
        <v>0</v>
      </c>
    </row>
    <row r="573" spans="2:12" ht="24">
      <c r="B573" s="15" t="s">
        <v>511</v>
      </c>
      <c r="C573" s="5" t="s">
        <v>61</v>
      </c>
      <c r="D573" s="6" t="s">
        <v>51</v>
      </c>
      <c r="E573" s="6" t="s">
        <v>440</v>
      </c>
      <c r="F573" s="5"/>
      <c r="G573" s="7">
        <f t="shared" si="272"/>
        <v>250000</v>
      </c>
      <c r="H573" s="7">
        <f t="shared" si="272"/>
        <v>0</v>
      </c>
      <c r="I573" s="7">
        <f t="shared" si="272"/>
        <v>250000</v>
      </c>
      <c r="J573" s="7">
        <f t="shared" si="272"/>
        <v>250000</v>
      </c>
      <c r="K573" s="7">
        <f t="shared" si="272"/>
        <v>0</v>
      </c>
      <c r="L573" s="7">
        <f t="shared" si="272"/>
        <v>0</v>
      </c>
    </row>
    <row r="574" spans="1:12" ht="24">
      <c r="A574" s="9"/>
      <c r="B574" s="15" t="s">
        <v>512</v>
      </c>
      <c r="C574" s="5" t="s">
        <v>61</v>
      </c>
      <c r="D574" s="6" t="s">
        <v>51</v>
      </c>
      <c r="E574" s="6" t="s">
        <v>441</v>
      </c>
      <c r="F574" s="5"/>
      <c r="G574" s="7">
        <f aca="true" t="shared" si="273" ref="G574:L574">G575+G577</f>
        <v>250000</v>
      </c>
      <c r="H574" s="7">
        <f t="shared" si="273"/>
        <v>0</v>
      </c>
      <c r="I574" s="7">
        <f t="shared" si="273"/>
        <v>250000</v>
      </c>
      <c r="J574" s="7">
        <f t="shared" si="273"/>
        <v>250000</v>
      </c>
      <c r="K574" s="7">
        <f t="shared" si="273"/>
        <v>0</v>
      </c>
      <c r="L574" s="7">
        <f t="shared" si="273"/>
        <v>0</v>
      </c>
    </row>
    <row r="575" spans="1:12" ht="108" customHeight="1" hidden="1">
      <c r="A575" s="9"/>
      <c r="B575" s="15" t="s">
        <v>117</v>
      </c>
      <c r="C575" s="5" t="s">
        <v>61</v>
      </c>
      <c r="D575" s="6" t="s">
        <v>51</v>
      </c>
      <c r="E575" s="6" t="s">
        <v>441</v>
      </c>
      <c r="F575" s="5" t="s">
        <v>216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1:12" ht="12.75">
      <c r="A576" s="10"/>
      <c r="B576" s="15" t="s">
        <v>600</v>
      </c>
      <c r="C576" s="5" t="s">
        <v>61</v>
      </c>
      <c r="D576" s="6" t="s">
        <v>51</v>
      </c>
      <c r="E576" s="6" t="s">
        <v>619</v>
      </c>
      <c r="F576" s="5"/>
      <c r="G576" s="7">
        <f aca="true" t="shared" si="274" ref="G576:L576">G577</f>
        <v>250000</v>
      </c>
      <c r="H576" s="7">
        <f t="shared" si="274"/>
        <v>0</v>
      </c>
      <c r="I576" s="7">
        <f t="shared" si="274"/>
        <v>250000</v>
      </c>
      <c r="J576" s="7">
        <f t="shared" si="274"/>
        <v>250000</v>
      </c>
      <c r="K576" s="7">
        <f t="shared" si="274"/>
        <v>0</v>
      </c>
      <c r="L576" s="7">
        <f t="shared" si="274"/>
        <v>0</v>
      </c>
    </row>
    <row r="577" spans="1:12" ht="24">
      <c r="A577" s="10"/>
      <c r="B577" s="15" t="s">
        <v>117</v>
      </c>
      <c r="C577" s="5" t="s">
        <v>61</v>
      </c>
      <c r="D577" s="6" t="s">
        <v>51</v>
      </c>
      <c r="E577" s="6" t="s">
        <v>619</v>
      </c>
      <c r="F577" s="5" t="s">
        <v>216</v>
      </c>
      <c r="G577" s="7">
        <v>250000</v>
      </c>
      <c r="H577" s="7">
        <f>I577-G577</f>
        <v>0</v>
      </c>
      <c r="I577" s="7">
        <v>250000</v>
      </c>
      <c r="J577" s="7">
        <v>250000</v>
      </c>
      <c r="K577" s="7">
        <v>0</v>
      </c>
      <c r="L577" s="7">
        <v>0</v>
      </c>
    </row>
    <row r="578" spans="1:12" ht="12.75">
      <c r="A578" s="11"/>
      <c r="B578" s="15" t="s">
        <v>35</v>
      </c>
      <c r="C578" s="5" t="s">
        <v>61</v>
      </c>
      <c r="D578" s="6" t="s">
        <v>52</v>
      </c>
      <c r="E578" s="6"/>
      <c r="F578" s="5"/>
      <c r="G578" s="7">
        <f aca="true" t="shared" si="275" ref="G578:L578">G579+G582</f>
        <v>2050000</v>
      </c>
      <c r="H578" s="7">
        <f t="shared" si="275"/>
        <v>0</v>
      </c>
      <c r="I578" s="7">
        <f t="shared" si="275"/>
        <v>2050000</v>
      </c>
      <c r="J578" s="7">
        <f t="shared" si="275"/>
        <v>2050000</v>
      </c>
      <c r="K578" s="7">
        <f t="shared" si="275"/>
        <v>0</v>
      </c>
      <c r="L578" s="7">
        <f t="shared" si="275"/>
        <v>0</v>
      </c>
    </row>
    <row r="579" spans="1:12" ht="156" customHeight="1" hidden="1">
      <c r="A579" s="12"/>
      <c r="B579" s="15" t="s">
        <v>168</v>
      </c>
      <c r="C579" s="5" t="s">
        <v>61</v>
      </c>
      <c r="D579" s="6" t="s">
        <v>52</v>
      </c>
      <c r="E579" s="6" t="s">
        <v>107</v>
      </c>
      <c r="F579" s="5"/>
      <c r="G579" s="7">
        <f aca="true" t="shared" si="276" ref="G579:L580">G580</f>
        <v>0</v>
      </c>
      <c r="H579" s="7">
        <f t="shared" si="276"/>
        <v>0</v>
      </c>
      <c r="I579" s="7">
        <f t="shared" si="276"/>
        <v>0</v>
      </c>
      <c r="J579" s="7">
        <f t="shared" si="276"/>
        <v>0</v>
      </c>
      <c r="K579" s="7">
        <f t="shared" si="276"/>
        <v>0</v>
      </c>
      <c r="L579" s="7">
        <f t="shared" si="276"/>
        <v>0</v>
      </c>
    </row>
    <row r="580" spans="1:12" ht="60" customHeight="1" hidden="1">
      <c r="A580" s="12"/>
      <c r="B580" s="15" t="s">
        <v>169</v>
      </c>
      <c r="C580" s="5" t="s">
        <v>61</v>
      </c>
      <c r="D580" s="6" t="s">
        <v>52</v>
      </c>
      <c r="E580" s="6" t="s">
        <v>88</v>
      </c>
      <c r="F580" s="5"/>
      <c r="G580" s="7">
        <f t="shared" si="276"/>
        <v>0</v>
      </c>
      <c r="H580" s="7">
        <f t="shared" si="276"/>
        <v>0</v>
      </c>
      <c r="I580" s="7">
        <f t="shared" si="276"/>
        <v>0</v>
      </c>
      <c r="J580" s="7">
        <f t="shared" si="276"/>
        <v>0</v>
      </c>
      <c r="K580" s="7">
        <f t="shared" si="276"/>
        <v>0</v>
      </c>
      <c r="L580" s="7">
        <f t="shared" si="276"/>
        <v>0</v>
      </c>
    </row>
    <row r="581" spans="1:12" ht="108" customHeight="1" hidden="1">
      <c r="A581" s="12"/>
      <c r="B581" s="15" t="s">
        <v>117</v>
      </c>
      <c r="C581" s="5" t="s">
        <v>61</v>
      </c>
      <c r="D581" s="6" t="s">
        <v>52</v>
      </c>
      <c r="E581" s="6" t="s">
        <v>88</v>
      </c>
      <c r="F581" s="5">
        <v>600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</row>
    <row r="582" spans="1:12" ht="24">
      <c r="A582" s="12"/>
      <c r="B582" s="15" t="s">
        <v>483</v>
      </c>
      <c r="C582" s="5" t="s">
        <v>61</v>
      </c>
      <c r="D582" s="6" t="s">
        <v>52</v>
      </c>
      <c r="E582" s="6" t="s">
        <v>437</v>
      </c>
      <c r="F582" s="5"/>
      <c r="G582" s="7">
        <f aca="true" t="shared" si="277" ref="G582:L583">G583</f>
        <v>2050000</v>
      </c>
      <c r="H582" s="7">
        <f t="shared" si="277"/>
        <v>0</v>
      </c>
      <c r="I582" s="7">
        <f t="shared" si="277"/>
        <v>2050000</v>
      </c>
      <c r="J582" s="7">
        <f t="shared" si="277"/>
        <v>2050000</v>
      </c>
      <c r="K582" s="7">
        <f t="shared" si="277"/>
        <v>0</v>
      </c>
      <c r="L582" s="7">
        <f t="shared" si="277"/>
        <v>0</v>
      </c>
    </row>
    <row r="583" spans="1:12" ht="12.75">
      <c r="A583" s="12"/>
      <c r="B583" s="15" t="s">
        <v>509</v>
      </c>
      <c r="C583" s="5" t="s">
        <v>61</v>
      </c>
      <c r="D583" s="6" t="s">
        <v>52</v>
      </c>
      <c r="E583" s="6" t="s">
        <v>438</v>
      </c>
      <c r="F583" s="5"/>
      <c r="G583" s="7">
        <f t="shared" si="277"/>
        <v>2050000</v>
      </c>
      <c r="H583" s="7">
        <f t="shared" si="277"/>
        <v>0</v>
      </c>
      <c r="I583" s="7">
        <f t="shared" si="277"/>
        <v>2050000</v>
      </c>
      <c r="J583" s="7">
        <f t="shared" si="277"/>
        <v>2050000</v>
      </c>
      <c r="K583" s="7">
        <f t="shared" si="277"/>
        <v>0</v>
      </c>
      <c r="L583" s="7">
        <f t="shared" si="277"/>
        <v>0</v>
      </c>
    </row>
    <row r="584" spans="1:12" ht="24">
      <c r="A584" s="12"/>
      <c r="B584" s="15" t="s">
        <v>510</v>
      </c>
      <c r="C584" s="5" t="s">
        <v>61</v>
      </c>
      <c r="D584" s="6" t="s">
        <v>52</v>
      </c>
      <c r="E584" s="6" t="s">
        <v>439</v>
      </c>
      <c r="F584" s="5"/>
      <c r="G584" s="7">
        <f aca="true" t="shared" si="278" ref="G584:L584">G585+G586</f>
        <v>2050000</v>
      </c>
      <c r="H584" s="7">
        <f t="shared" si="278"/>
        <v>0</v>
      </c>
      <c r="I584" s="7">
        <f t="shared" si="278"/>
        <v>2050000</v>
      </c>
      <c r="J584" s="7">
        <f t="shared" si="278"/>
        <v>2050000</v>
      </c>
      <c r="K584" s="7">
        <f t="shared" si="278"/>
        <v>0</v>
      </c>
      <c r="L584" s="7">
        <f t="shared" si="278"/>
        <v>0</v>
      </c>
    </row>
    <row r="585" spans="1:12" ht="108" customHeight="1" hidden="1">
      <c r="A585" s="12"/>
      <c r="B585" s="15" t="s">
        <v>117</v>
      </c>
      <c r="C585" s="5" t="s">
        <v>61</v>
      </c>
      <c r="D585" s="6" t="s">
        <v>52</v>
      </c>
      <c r="E585" s="6" t="s">
        <v>439</v>
      </c>
      <c r="F585" s="5" t="s">
        <v>216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</row>
    <row r="586" spans="1:12" ht="12.75">
      <c r="A586" s="13"/>
      <c r="B586" s="15" t="s">
        <v>600</v>
      </c>
      <c r="C586" s="5" t="s">
        <v>61</v>
      </c>
      <c r="D586" s="6" t="s">
        <v>52</v>
      </c>
      <c r="E586" s="6" t="s">
        <v>620</v>
      </c>
      <c r="F586" s="5"/>
      <c r="G586" s="7">
        <f aca="true" t="shared" si="279" ref="G586:L586">G587</f>
        <v>2050000</v>
      </c>
      <c r="H586" s="7">
        <f t="shared" si="279"/>
        <v>0</v>
      </c>
      <c r="I586" s="7">
        <f t="shared" si="279"/>
        <v>2050000</v>
      </c>
      <c r="J586" s="7">
        <f t="shared" si="279"/>
        <v>2050000</v>
      </c>
      <c r="K586" s="7">
        <f t="shared" si="279"/>
        <v>0</v>
      </c>
      <c r="L586" s="7">
        <f t="shared" si="279"/>
        <v>0</v>
      </c>
    </row>
    <row r="587" spans="1:12" ht="24">
      <c r="A587" s="13"/>
      <c r="B587" s="15" t="s">
        <v>117</v>
      </c>
      <c r="C587" s="5" t="s">
        <v>61</v>
      </c>
      <c r="D587" s="6" t="s">
        <v>52</v>
      </c>
      <c r="E587" s="6" t="s">
        <v>620</v>
      </c>
      <c r="F587" s="5" t="s">
        <v>216</v>
      </c>
      <c r="G587" s="7">
        <v>2050000</v>
      </c>
      <c r="H587" s="7">
        <f>I587-G587</f>
        <v>0</v>
      </c>
      <c r="I587" s="7">
        <v>2050000</v>
      </c>
      <c r="J587" s="7">
        <v>2050000</v>
      </c>
      <c r="K587" s="7">
        <v>0</v>
      </c>
      <c r="L587" s="7">
        <v>0</v>
      </c>
    </row>
    <row r="588" spans="1:12" ht="12.75">
      <c r="A588" s="13"/>
      <c r="B588" s="22" t="s">
        <v>199</v>
      </c>
      <c r="C588" s="5" t="s">
        <v>57</v>
      </c>
      <c r="D588" s="6"/>
      <c r="E588" s="6"/>
      <c r="F588" s="5"/>
      <c r="G588" s="7">
        <f aca="true" t="shared" si="280" ref="G588:L589">G589</f>
        <v>285</v>
      </c>
      <c r="H588" s="7">
        <f t="shared" si="280"/>
        <v>1715</v>
      </c>
      <c r="I588" s="7">
        <f t="shared" si="280"/>
        <v>2000</v>
      </c>
      <c r="J588" s="7">
        <f t="shared" si="280"/>
        <v>2000</v>
      </c>
      <c r="K588" s="7">
        <f t="shared" si="280"/>
        <v>0</v>
      </c>
      <c r="L588" s="7">
        <f t="shared" si="280"/>
        <v>0</v>
      </c>
    </row>
    <row r="589" spans="1:12" ht="25.5">
      <c r="A589" s="13"/>
      <c r="B589" s="22" t="s">
        <v>234</v>
      </c>
      <c r="C589" s="5" t="s">
        <v>57</v>
      </c>
      <c r="D589" s="6" t="s">
        <v>51</v>
      </c>
      <c r="E589" s="6"/>
      <c r="F589" s="5"/>
      <c r="G589" s="7">
        <f t="shared" si="280"/>
        <v>285</v>
      </c>
      <c r="H589" s="7">
        <f t="shared" si="280"/>
        <v>1715</v>
      </c>
      <c r="I589" s="7">
        <f t="shared" si="280"/>
        <v>2000</v>
      </c>
      <c r="J589" s="7">
        <f t="shared" si="280"/>
        <v>2000</v>
      </c>
      <c r="K589" s="7">
        <f t="shared" si="280"/>
        <v>0</v>
      </c>
      <c r="L589" s="7">
        <f t="shared" si="280"/>
        <v>0</v>
      </c>
    </row>
    <row r="590" spans="1:12" ht="23.25" customHeight="1">
      <c r="A590" s="13"/>
      <c r="B590" s="22" t="s">
        <v>406</v>
      </c>
      <c r="C590" s="5" t="s">
        <v>57</v>
      </c>
      <c r="D590" s="6" t="s">
        <v>51</v>
      </c>
      <c r="E590" s="6" t="s">
        <v>334</v>
      </c>
      <c r="F590" s="5"/>
      <c r="G590" s="7">
        <f aca="true" t="shared" si="281" ref="G590:L593">G591</f>
        <v>285</v>
      </c>
      <c r="H590" s="7">
        <f t="shared" si="281"/>
        <v>1715</v>
      </c>
      <c r="I590" s="7">
        <f t="shared" si="281"/>
        <v>2000</v>
      </c>
      <c r="J590" s="7">
        <f t="shared" si="281"/>
        <v>2000</v>
      </c>
      <c r="K590" s="7">
        <f t="shared" si="281"/>
        <v>0</v>
      </c>
      <c r="L590" s="7">
        <f t="shared" si="281"/>
        <v>0</v>
      </c>
    </row>
    <row r="591" spans="1:12" ht="25.5">
      <c r="A591" s="13"/>
      <c r="B591" s="22" t="s">
        <v>408</v>
      </c>
      <c r="C591" s="5" t="s">
        <v>57</v>
      </c>
      <c r="D591" s="6" t="s">
        <v>51</v>
      </c>
      <c r="E591" s="6" t="s">
        <v>337</v>
      </c>
      <c r="F591" s="5"/>
      <c r="G591" s="7">
        <f aca="true" t="shared" si="282" ref="G591:J592">G592</f>
        <v>285</v>
      </c>
      <c r="H591" s="7">
        <f t="shared" si="282"/>
        <v>1715</v>
      </c>
      <c r="I591" s="7">
        <f t="shared" si="282"/>
        <v>2000</v>
      </c>
      <c r="J591" s="7">
        <f t="shared" si="282"/>
        <v>2000</v>
      </c>
      <c r="K591" s="7">
        <f t="shared" si="281"/>
        <v>0</v>
      </c>
      <c r="L591" s="7">
        <f t="shared" si="281"/>
        <v>0</v>
      </c>
    </row>
    <row r="592" spans="1:12" ht="33" customHeight="1">
      <c r="A592" s="12"/>
      <c r="B592" s="22" t="s">
        <v>409</v>
      </c>
      <c r="C592" s="5" t="s">
        <v>57</v>
      </c>
      <c r="D592" s="6" t="s">
        <v>51</v>
      </c>
      <c r="E592" s="6" t="s">
        <v>338</v>
      </c>
      <c r="F592" s="5"/>
      <c r="G592" s="7">
        <f t="shared" si="282"/>
        <v>285</v>
      </c>
      <c r="H592" s="7">
        <f t="shared" si="282"/>
        <v>1715</v>
      </c>
      <c r="I592" s="7">
        <f t="shared" si="282"/>
        <v>2000</v>
      </c>
      <c r="J592" s="7">
        <f t="shared" si="282"/>
        <v>2000</v>
      </c>
      <c r="K592" s="7">
        <f t="shared" si="281"/>
        <v>0</v>
      </c>
      <c r="L592" s="7">
        <f t="shared" si="281"/>
        <v>0</v>
      </c>
    </row>
    <row r="593" spans="1:12" ht="12.75">
      <c r="A593" s="12"/>
      <c r="B593" s="22" t="s">
        <v>410</v>
      </c>
      <c r="C593" s="5" t="s">
        <v>57</v>
      </c>
      <c r="D593" s="6" t="s">
        <v>51</v>
      </c>
      <c r="E593" s="6" t="s">
        <v>339</v>
      </c>
      <c r="F593" s="5"/>
      <c r="G593" s="7">
        <f t="shared" si="281"/>
        <v>285</v>
      </c>
      <c r="H593" s="7">
        <f t="shared" si="281"/>
        <v>1715</v>
      </c>
      <c r="I593" s="7">
        <f t="shared" si="281"/>
        <v>2000</v>
      </c>
      <c r="J593" s="7">
        <f t="shared" si="281"/>
        <v>2000</v>
      </c>
      <c r="K593" s="7">
        <f t="shared" si="281"/>
        <v>0</v>
      </c>
      <c r="L593" s="7">
        <f t="shared" si="281"/>
        <v>0</v>
      </c>
    </row>
    <row r="594" spans="1:12" ht="12.75">
      <c r="A594" s="13"/>
      <c r="B594" s="22" t="s">
        <v>120</v>
      </c>
      <c r="C594" s="5" t="s">
        <v>57</v>
      </c>
      <c r="D594" s="6" t="s">
        <v>51</v>
      </c>
      <c r="E594" s="6" t="s">
        <v>339</v>
      </c>
      <c r="F594" s="5" t="s">
        <v>340</v>
      </c>
      <c r="G594" s="7">
        <v>285</v>
      </c>
      <c r="H594" s="7">
        <f>I594-G594</f>
        <v>1715</v>
      </c>
      <c r="I594" s="7">
        <v>2000</v>
      </c>
      <c r="J594" s="7">
        <v>2000</v>
      </c>
      <c r="K594" s="7">
        <v>0</v>
      </c>
      <c r="L594" s="7">
        <v>0</v>
      </c>
    </row>
    <row r="595" spans="1:12" ht="25.5">
      <c r="A595" s="13"/>
      <c r="B595" s="22" t="s">
        <v>201</v>
      </c>
      <c r="C595" s="5" t="s">
        <v>59</v>
      </c>
      <c r="D595" s="6"/>
      <c r="E595" s="6"/>
      <c r="F595" s="5"/>
      <c r="G595" s="7">
        <f aca="true" t="shared" si="283" ref="G595:L595">G596+G611</f>
        <v>26690400</v>
      </c>
      <c r="H595" s="7">
        <f t="shared" si="283"/>
        <v>-57300</v>
      </c>
      <c r="I595" s="7">
        <f t="shared" si="283"/>
        <v>26633100</v>
      </c>
      <c r="J595" s="7">
        <f t="shared" si="283"/>
        <v>26633100</v>
      </c>
      <c r="K595" s="7">
        <f t="shared" si="283"/>
        <v>0</v>
      </c>
      <c r="L595" s="7">
        <f t="shared" si="283"/>
        <v>0</v>
      </c>
    </row>
    <row r="596" spans="1:12" ht="28.5" customHeight="1">
      <c r="A596" s="12"/>
      <c r="B596" s="22" t="s">
        <v>7</v>
      </c>
      <c r="C596" s="5" t="s">
        <v>59</v>
      </c>
      <c r="D596" s="6" t="s">
        <v>51</v>
      </c>
      <c r="E596" s="6"/>
      <c r="F596" s="5"/>
      <c r="G596" s="7">
        <f aca="true" t="shared" si="284" ref="G596:L596">G597+G603</f>
        <v>26690400</v>
      </c>
      <c r="H596" s="7">
        <f t="shared" si="284"/>
        <v>-57300</v>
      </c>
      <c r="I596" s="7">
        <f t="shared" si="284"/>
        <v>26633100</v>
      </c>
      <c r="J596" s="7">
        <f t="shared" si="284"/>
        <v>26633100</v>
      </c>
      <c r="K596" s="7">
        <f t="shared" si="284"/>
        <v>0</v>
      </c>
      <c r="L596" s="7">
        <f t="shared" si="284"/>
        <v>0</v>
      </c>
    </row>
    <row r="597" spans="1:12" ht="165.75" customHeight="1" hidden="1">
      <c r="A597" s="13"/>
      <c r="B597" s="22" t="s">
        <v>171</v>
      </c>
      <c r="C597" s="5" t="s">
        <v>59</v>
      </c>
      <c r="D597" s="6" t="s">
        <v>51</v>
      </c>
      <c r="E597" s="6" t="s">
        <v>113</v>
      </c>
      <c r="F597" s="5"/>
      <c r="G597" s="7">
        <f aca="true" t="shared" si="285" ref="G597:L597">G598</f>
        <v>0</v>
      </c>
      <c r="H597" s="7">
        <f t="shared" si="285"/>
        <v>0</v>
      </c>
      <c r="I597" s="7">
        <f t="shared" si="285"/>
        <v>0</v>
      </c>
      <c r="J597" s="7">
        <f t="shared" si="285"/>
        <v>0</v>
      </c>
      <c r="K597" s="7">
        <f t="shared" si="285"/>
        <v>0</v>
      </c>
      <c r="L597" s="7">
        <f t="shared" si="285"/>
        <v>0</v>
      </c>
    </row>
    <row r="598" spans="1:12" ht="102" customHeight="1" hidden="1">
      <c r="A598" s="13"/>
      <c r="B598" s="22" t="s">
        <v>172</v>
      </c>
      <c r="C598" s="5" t="s">
        <v>59</v>
      </c>
      <c r="D598" s="6" t="s">
        <v>51</v>
      </c>
      <c r="E598" s="6" t="s">
        <v>114</v>
      </c>
      <c r="F598" s="5"/>
      <c r="G598" s="7">
        <f aca="true" t="shared" si="286" ref="G598:L598">G599+G601</f>
        <v>0</v>
      </c>
      <c r="H598" s="7">
        <f t="shared" si="286"/>
        <v>0</v>
      </c>
      <c r="I598" s="7">
        <f t="shared" si="286"/>
        <v>0</v>
      </c>
      <c r="J598" s="7">
        <f t="shared" si="286"/>
        <v>0</v>
      </c>
      <c r="K598" s="7">
        <f t="shared" si="286"/>
        <v>0</v>
      </c>
      <c r="L598" s="7">
        <f t="shared" si="286"/>
        <v>0</v>
      </c>
    </row>
    <row r="599" spans="1:12" ht="102" customHeight="1" hidden="1">
      <c r="A599" s="13"/>
      <c r="B599" s="22" t="s">
        <v>173</v>
      </c>
      <c r="C599" s="5" t="s">
        <v>59</v>
      </c>
      <c r="D599" s="6" t="s">
        <v>51</v>
      </c>
      <c r="E599" s="6" t="s">
        <v>95</v>
      </c>
      <c r="F599" s="5"/>
      <c r="G599" s="7">
        <f aca="true" t="shared" si="287" ref="G599:L599">G600</f>
        <v>0</v>
      </c>
      <c r="H599" s="7">
        <f t="shared" si="287"/>
        <v>0</v>
      </c>
      <c r="I599" s="7">
        <f t="shared" si="287"/>
        <v>0</v>
      </c>
      <c r="J599" s="7">
        <f t="shared" si="287"/>
        <v>0</v>
      </c>
      <c r="K599" s="7">
        <f t="shared" si="287"/>
        <v>0</v>
      </c>
      <c r="L599" s="7">
        <f t="shared" si="287"/>
        <v>0</v>
      </c>
    </row>
    <row r="600" spans="1:12" ht="38.25" customHeight="1" hidden="1">
      <c r="A600" s="13"/>
      <c r="B600" s="22" t="s">
        <v>118</v>
      </c>
      <c r="C600" s="5" t="s">
        <v>59</v>
      </c>
      <c r="D600" s="6" t="s">
        <v>51</v>
      </c>
      <c r="E600" s="6" t="s">
        <v>95</v>
      </c>
      <c r="F600" s="5">
        <v>500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</row>
    <row r="601" spans="1:12" ht="140.25" customHeight="1" hidden="1">
      <c r="A601" s="13"/>
      <c r="B601" s="22" t="s">
        <v>174</v>
      </c>
      <c r="C601" s="5" t="s">
        <v>59</v>
      </c>
      <c r="D601" s="6" t="s">
        <v>51</v>
      </c>
      <c r="E601" s="6" t="s">
        <v>96</v>
      </c>
      <c r="F601" s="5"/>
      <c r="G601" s="7">
        <f aca="true" t="shared" si="288" ref="G601:L601">G602</f>
        <v>0</v>
      </c>
      <c r="H601" s="7">
        <f t="shared" si="288"/>
        <v>0</v>
      </c>
      <c r="I601" s="7">
        <f t="shared" si="288"/>
        <v>0</v>
      </c>
      <c r="J601" s="7">
        <f t="shared" si="288"/>
        <v>0</v>
      </c>
      <c r="K601" s="7">
        <f t="shared" si="288"/>
        <v>0</v>
      </c>
      <c r="L601" s="7">
        <f t="shared" si="288"/>
        <v>0</v>
      </c>
    </row>
    <row r="602" spans="1:12" ht="38.25" customHeight="1" hidden="1">
      <c r="A602" s="13"/>
      <c r="B602" s="22" t="s">
        <v>118</v>
      </c>
      <c r="C602" s="5" t="s">
        <v>59</v>
      </c>
      <c r="D602" s="6" t="s">
        <v>51</v>
      </c>
      <c r="E602" s="6" t="s">
        <v>96</v>
      </c>
      <c r="F602" s="5">
        <v>500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ht="38.25">
      <c r="A603" s="13"/>
      <c r="B603" s="22" t="s">
        <v>406</v>
      </c>
      <c r="C603" s="5" t="s">
        <v>59</v>
      </c>
      <c r="D603" s="6" t="s">
        <v>51</v>
      </c>
      <c r="E603" s="6" t="s">
        <v>334</v>
      </c>
      <c r="F603" s="5"/>
      <c r="G603" s="7">
        <f aca="true" t="shared" si="289" ref="G603:L605">G604</f>
        <v>26690400</v>
      </c>
      <c r="H603" s="7">
        <f t="shared" si="289"/>
        <v>-57300</v>
      </c>
      <c r="I603" s="7">
        <f t="shared" si="289"/>
        <v>26633100</v>
      </c>
      <c r="J603" s="7">
        <f t="shared" si="289"/>
        <v>26633100</v>
      </c>
      <c r="K603" s="7">
        <f t="shared" si="289"/>
        <v>0</v>
      </c>
      <c r="L603" s="7">
        <f t="shared" si="289"/>
        <v>0</v>
      </c>
    </row>
    <row r="604" spans="1:12" ht="25.5">
      <c r="A604" s="13"/>
      <c r="B604" s="22" t="s">
        <v>408</v>
      </c>
      <c r="C604" s="5" t="s">
        <v>59</v>
      </c>
      <c r="D604" s="6" t="s">
        <v>51</v>
      </c>
      <c r="E604" s="6" t="s">
        <v>337</v>
      </c>
      <c r="F604" s="5"/>
      <c r="G604" s="7">
        <f t="shared" si="289"/>
        <v>26690400</v>
      </c>
      <c r="H604" s="7">
        <f t="shared" si="289"/>
        <v>-57300</v>
      </c>
      <c r="I604" s="7">
        <f t="shared" si="289"/>
        <v>26633100</v>
      </c>
      <c r="J604" s="7">
        <f t="shared" si="289"/>
        <v>26633100</v>
      </c>
      <c r="K604" s="7">
        <f t="shared" si="289"/>
        <v>0</v>
      </c>
      <c r="L604" s="7">
        <f t="shared" si="289"/>
        <v>0</v>
      </c>
    </row>
    <row r="605" spans="1:12" ht="25.5" customHeight="1">
      <c r="A605" s="13"/>
      <c r="B605" s="22" t="s">
        <v>409</v>
      </c>
      <c r="C605" s="5" t="s">
        <v>59</v>
      </c>
      <c r="D605" s="6" t="s">
        <v>51</v>
      </c>
      <c r="E605" s="6" t="s">
        <v>338</v>
      </c>
      <c r="F605" s="5"/>
      <c r="G605" s="7">
        <f t="shared" si="289"/>
        <v>26690400</v>
      </c>
      <c r="H605" s="7">
        <f t="shared" si="289"/>
        <v>-57300</v>
      </c>
      <c r="I605" s="7">
        <f t="shared" si="289"/>
        <v>26633100</v>
      </c>
      <c r="J605" s="7">
        <f t="shared" si="289"/>
        <v>26633100</v>
      </c>
      <c r="K605" s="7">
        <f t="shared" si="289"/>
        <v>0</v>
      </c>
      <c r="L605" s="7">
        <f t="shared" si="289"/>
        <v>0</v>
      </c>
    </row>
    <row r="606" spans="1:12" ht="25.5">
      <c r="A606" s="13"/>
      <c r="B606" s="22" t="s">
        <v>411</v>
      </c>
      <c r="C606" s="5" t="s">
        <v>59</v>
      </c>
      <c r="D606" s="6" t="s">
        <v>51</v>
      </c>
      <c r="E606" s="6" t="s">
        <v>341</v>
      </c>
      <c r="F606" s="5"/>
      <c r="G606" s="7">
        <f aca="true" t="shared" si="290" ref="G606:L606">G607+G609</f>
        <v>26690400</v>
      </c>
      <c r="H606" s="7">
        <f t="shared" si="290"/>
        <v>-57300</v>
      </c>
      <c r="I606" s="7">
        <f t="shared" si="290"/>
        <v>26633100</v>
      </c>
      <c r="J606" s="7">
        <f t="shared" si="290"/>
        <v>26633100</v>
      </c>
      <c r="K606" s="7">
        <f t="shared" si="290"/>
        <v>0</v>
      </c>
      <c r="L606" s="7">
        <f t="shared" si="290"/>
        <v>0</v>
      </c>
    </row>
    <row r="607" spans="1:12" ht="25.5">
      <c r="A607" s="13"/>
      <c r="B607" s="22" t="s">
        <v>173</v>
      </c>
      <c r="C607" s="5" t="s">
        <v>59</v>
      </c>
      <c r="D607" s="6" t="s">
        <v>51</v>
      </c>
      <c r="E607" s="6" t="s">
        <v>342</v>
      </c>
      <c r="F607" s="5"/>
      <c r="G607" s="7">
        <f aca="true" t="shared" si="291" ref="G607:L607">G608</f>
        <v>20093700</v>
      </c>
      <c r="H607" s="7">
        <f t="shared" si="291"/>
        <v>0</v>
      </c>
      <c r="I607" s="7">
        <f t="shared" si="291"/>
        <v>20093700</v>
      </c>
      <c r="J607" s="7">
        <f t="shared" si="291"/>
        <v>20093700</v>
      </c>
      <c r="K607" s="7">
        <f t="shared" si="291"/>
        <v>0</v>
      </c>
      <c r="L607" s="7">
        <f t="shared" si="291"/>
        <v>0</v>
      </c>
    </row>
    <row r="608" spans="1:12" ht="12.75">
      <c r="A608" s="13"/>
      <c r="B608" s="22" t="s">
        <v>118</v>
      </c>
      <c r="C608" s="5" t="s">
        <v>59</v>
      </c>
      <c r="D608" s="6" t="s">
        <v>51</v>
      </c>
      <c r="E608" s="6" t="s">
        <v>342</v>
      </c>
      <c r="F608" s="5" t="s">
        <v>19</v>
      </c>
      <c r="G608" s="7">
        <v>20093700</v>
      </c>
      <c r="H608" s="7">
        <f>I608-G608</f>
        <v>0</v>
      </c>
      <c r="I608" s="7">
        <v>20093700</v>
      </c>
      <c r="J608" s="7">
        <v>20093700</v>
      </c>
      <c r="K608" s="7">
        <v>0</v>
      </c>
      <c r="L608" s="7">
        <v>0</v>
      </c>
    </row>
    <row r="609" spans="1:12" ht="25.5">
      <c r="A609" s="13"/>
      <c r="B609" s="22" t="s">
        <v>174</v>
      </c>
      <c r="C609" s="5" t="s">
        <v>59</v>
      </c>
      <c r="D609" s="6" t="s">
        <v>51</v>
      </c>
      <c r="E609" s="6" t="s">
        <v>343</v>
      </c>
      <c r="F609" s="5"/>
      <c r="G609" s="7">
        <f aca="true" t="shared" si="292" ref="G609:L609">G610</f>
        <v>6596700</v>
      </c>
      <c r="H609" s="7">
        <f t="shared" si="292"/>
        <v>-57300</v>
      </c>
      <c r="I609" s="7">
        <f t="shared" si="292"/>
        <v>6539400</v>
      </c>
      <c r="J609" s="7">
        <f t="shared" si="292"/>
        <v>6539400</v>
      </c>
      <c r="K609" s="7">
        <f t="shared" si="292"/>
        <v>0</v>
      </c>
      <c r="L609" s="7">
        <f t="shared" si="292"/>
        <v>0</v>
      </c>
    </row>
    <row r="610" spans="1:12" ht="16.5" customHeight="1">
      <c r="A610" s="13"/>
      <c r="B610" s="22" t="s">
        <v>118</v>
      </c>
      <c r="C610" s="5" t="s">
        <v>59</v>
      </c>
      <c r="D610" s="6" t="s">
        <v>51</v>
      </c>
      <c r="E610" s="6" t="s">
        <v>343</v>
      </c>
      <c r="F610" s="5" t="s">
        <v>19</v>
      </c>
      <c r="G610" s="7">
        <v>6596700</v>
      </c>
      <c r="H610" s="7">
        <f aca="true" t="shared" si="293" ref="H610:H622">I610-G610</f>
        <v>-57300</v>
      </c>
      <c r="I610" s="7">
        <v>6539400</v>
      </c>
      <c r="J610" s="7">
        <v>6539400</v>
      </c>
      <c r="K610" s="7">
        <v>0</v>
      </c>
      <c r="L610" s="7">
        <v>0</v>
      </c>
    </row>
    <row r="611" spans="1:12" ht="60" customHeight="1" hidden="1">
      <c r="A611" s="13"/>
      <c r="B611" s="15" t="s">
        <v>226</v>
      </c>
      <c r="C611" s="5" t="s">
        <v>59</v>
      </c>
      <c r="D611" s="5" t="s">
        <v>53</v>
      </c>
      <c r="E611" s="6"/>
      <c r="F611" s="5"/>
      <c r="G611" s="7">
        <f>G612</f>
        <v>0</v>
      </c>
      <c r="H611" s="7">
        <f t="shared" si="293"/>
        <v>0</v>
      </c>
      <c r="I611" s="7">
        <f>I612</f>
        <v>0</v>
      </c>
      <c r="J611" s="7">
        <f aca="true" t="shared" si="294" ref="J611:L613">J612</f>
        <v>0</v>
      </c>
      <c r="K611" s="7">
        <f t="shared" si="294"/>
        <v>0</v>
      </c>
      <c r="L611" s="7">
        <f t="shared" si="294"/>
        <v>0</v>
      </c>
    </row>
    <row r="612" spans="1:12" ht="132" customHeight="1" hidden="1">
      <c r="A612" s="13"/>
      <c r="B612" s="15" t="s">
        <v>475</v>
      </c>
      <c r="C612" s="5" t="s">
        <v>59</v>
      </c>
      <c r="D612" s="5" t="s">
        <v>53</v>
      </c>
      <c r="E612" s="6" t="s">
        <v>334</v>
      </c>
      <c r="F612" s="5"/>
      <c r="G612" s="7">
        <f>G613</f>
        <v>0</v>
      </c>
      <c r="H612" s="7">
        <f t="shared" si="293"/>
        <v>0</v>
      </c>
      <c r="I612" s="7">
        <f>I613</f>
        <v>0</v>
      </c>
      <c r="J612" s="7">
        <f t="shared" si="294"/>
        <v>0</v>
      </c>
      <c r="K612" s="7">
        <f t="shared" si="294"/>
        <v>0</v>
      </c>
      <c r="L612" s="7">
        <f t="shared" si="294"/>
        <v>0</v>
      </c>
    </row>
    <row r="613" spans="1:12" ht="72" customHeight="1" hidden="1">
      <c r="A613" s="12"/>
      <c r="B613" s="15" t="s">
        <v>408</v>
      </c>
      <c r="C613" s="5" t="s">
        <v>59</v>
      </c>
      <c r="D613" s="5" t="s">
        <v>53</v>
      </c>
      <c r="E613" s="6" t="s">
        <v>337</v>
      </c>
      <c r="F613" s="5"/>
      <c r="G613" s="7">
        <f>G614</f>
        <v>0</v>
      </c>
      <c r="H613" s="7">
        <f t="shared" si="293"/>
        <v>0</v>
      </c>
      <c r="I613" s="7">
        <f>I614</f>
        <v>0</v>
      </c>
      <c r="J613" s="7">
        <f t="shared" si="294"/>
        <v>0</v>
      </c>
      <c r="K613" s="7">
        <f t="shared" si="294"/>
        <v>0</v>
      </c>
      <c r="L613" s="7">
        <f t="shared" si="294"/>
        <v>0</v>
      </c>
    </row>
    <row r="614" spans="1:12" ht="144" customHeight="1" hidden="1">
      <c r="A614" s="12"/>
      <c r="B614" s="15" t="s">
        <v>409</v>
      </c>
      <c r="C614" s="5" t="s">
        <v>59</v>
      </c>
      <c r="D614" s="5" t="s">
        <v>53</v>
      </c>
      <c r="E614" s="6" t="s">
        <v>338</v>
      </c>
      <c r="F614" s="5"/>
      <c r="G614" s="7">
        <f>G615+G618+G620</f>
        <v>0</v>
      </c>
      <c r="H614" s="7">
        <f t="shared" si="293"/>
        <v>0</v>
      </c>
      <c r="I614" s="7">
        <f>I615+I618+I620</f>
        <v>0</v>
      </c>
      <c r="J614" s="7">
        <f>J615+J618+J620</f>
        <v>0</v>
      </c>
      <c r="K614" s="7">
        <f>K615+K618+K620</f>
        <v>0</v>
      </c>
      <c r="L614" s="7">
        <f>L615+L618+L620</f>
        <v>0</v>
      </c>
    </row>
    <row r="615" spans="1:12" ht="96" customHeight="1" hidden="1">
      <c r="A615" s="13"/>
      <c r="B615" s="15" t="s">
        <v>411</v>
      </c>
      <c r="C615" s="5" t="s">
        <v>59</v>
      </c>
      <c r="D615" s="5" t="s">
        <v>53</v>
      </c>
      <c r="E615" s="6" t="s">
        <v>341</v>
      </c>
      <c r="F615" s="5"/>
      <c r="G615" s="7">
        <f aca="true" t="shared" si="295" ref="G615:L616">G616</f>
        <v>0</v>
      </c>
      <c r="H615" s="7">
        <f t="shared" si="293"/>
        <v>0</v>
      </c>
      <c r="I615" s="7">
        <f t="shared" si="295"/>
        <v>0</v>
      </c>
      <c r="J615" s="7">
        <f t="shared" si="295"/>
        <v>0</v>
      </c>
      <c r="K615" s="7">
        <f t="shared" si="295"/>
        <v>0</v>
      </c>
      <c r="L615" s="7">
        <f t="shared" si="295"/>
        <v>0</v>
      </c>
    </row>
    <row r="616" spans="1:12" ht="36" customHeight="1" hidden="1">
      <c r="A616" s="13"/>
      <c r="B616" s="15" t="s">
        <v>36</v>
      </c>
      <c r="C616" s="5" t="s">
        <v>59</v>
      </c>
      <c r="D616" s="5" t="s">
        <v>53</v>
      </c>
      <c r="E616" s="6" t="s">
        <v>464</v>
      </c>
      <c r="F616" s="5"/>
      <c r="G616" s="7">
        <f t="shared" si="295"/>
        <v>0</v>
      </c>
      <c r="H616" s="7">
        <f t="shared" si="293"/>
        <v>0</v>
      </c>
      <c r="I616" s="7">
        <f t="shared" si="295"/>
        <v>0</v>
      </c>
      <c r="J616" s="7">
        <f t="shared" si="295"/>
        <v>0</v>
      </c>
      <c r="K616" s="7">
        <f t="shared" si="295"/>
        <v>0</v>
      </c>
      <c r="L616" s="7">
        <f t="shared" si="295"/>
        <v>0</v>
      </c>
    </row>
    <row r="617" spans="1:12" ht="24" customHeight="1" hidden="1">
      <c r="A617" s="13"/>
      <c r="B617" s="15" t="s">
        <v>118</v>
      </c>
      <c r="C617" s="5" t="s">
        <v>59</v>
      </c>
      <c r="D617" s="5" t="s">
        <v>53</v>
      </c>
      <c r="E617" s="6" t="s">
        <v>464</v>
      </c>
      <c r="F617" s="5" t="s">
        <v>19</v>
      </c>
      <c r="G617" s="7">
        <v>0</v>
      </c>
      <c r="H617" s="7">
        <f t="shared" si="293"/>
        <v>0</v>
      </c>
      <c r="I617" s="7">
        <v>0</v>
      </c>
      <c r="J617" s="7">
        <v>0</v>
      </c>
      <c r="K617" s="7">
        <v>0</v>
      </c>
      <c r="L617" s="7">
        <v>0</v>
      </c>
    </row>
    <row r="618" spans="1:12" ht="168" customHeight="1" hidden="1">
      <c r="A618" s="12"/>
      <c r="B618" s="15" t="s">
        <v>501</v>
      </c>
      <c r="C618" s="5" t="s">
        <v>59</v>
      </c>
      <c r="D618" s="5" t="s">
        <v>53</v>
      </c>
      <c r="E618" s="6" t="s">
        <v>465</v>
      </c>
      <c r="F618" s="5"/>
      <c r="G618" s="7">
        <f>G619</f>
        <v>0</v>
      </c>
      <c r="H618" s="7">
        <f t="shared" si="293"/>
        <v>0</v>
      </c>
      <c r="I618" s="7">
        <f>I619</f>
        <v>0</v>
      </c>
      <c r="J618" s="7">
        <f>J619</f>
        <v>0</v>
      </c>
      <c r="K618" s="7">
        <f>K619</f>
        <v>0</v>
      </c>
      <c r="L618" s="7">
        <f>L619</f>
        <v>0</v>
      </c>
    </row>
    <row r="619" spans="1:12" ht="24" customHeight="1" hidden="1">
      <c r="A619" s="12"/>
      <c r="B619" s="15" t="s">
        <v>118</v>
      </c>
      <c r="C619" s="5" t="s">
        <v>59</v>
      </c>
      <c r="D619" s="5" t="s">
        <v>53</v>
      </c>
      <c r="E619" s="6" t="s">
        <v>465</v>
      </c>
      <c r="F619" s="5" t="s">
        <v>19</v>
      </c>
      <c r="G619" s="7">
        <v>0</v>
      </c>
      <c r="H619" s="7">
        <f t="shared" si="293"/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ht="120" customHeight="1" hidden="1">
      <c r="A620" s="13"/>
      <c r="B620" s="15" t="s">
        <v>500</v>
      </c>
      <c r="C620" s="5" t="s">
        <v>59</v>
      </c>
      <c r="D620" s="5" t="s">
        <v>53</v>
      </c>
      <c r="E620" s="6" t="s">
        <v>535</v>
      </c>
      <c r="F620" s="5"/>
      <c r="G620" s="7">
        <f>G621</f>
        <v>0</v>
      </c>
      <c r="H620" s="7">
        <f t="shared" si="293"/>
        <v>0</v>
      </c>
      <c r="I620" s="7">
        <f>I621</f>
        <v>0</v>
      </c>
      <c r="J620" s="7">
        <f>J621</f>
        <v>0</v>
      </c>
      <c r="K620" s="7">
        <f>K621</f>
        <v>0</v>
      </c>
      <c r="L620" s="7">
        <f>L621</f>
        <v>0</v>
      </c>
    </row>
    <row r="621" spans="1:12" ht="24" customHeight="1" hidden="1">
      <c r="A621" s="13"/>
      <c r="B621" s="15" t="s">
        <v>118</v>
      </c>
      <c r="C621" s="5" t="s">
        <v>59</v>
      </c>
      <c r="D621" s="5" t="s">
        <v>53</v>
      </c>
      <c r="E621" s="6" t="s">
        <v>535</v>
      </c>
      <c r="F621" s="5" t="s">
        <v>19</v>
      </c>
      <c r="G621" s="7">
        <v>0</v>
      </c>
      <c r="H621" s="7">
        <f t="shared" si="293"/>
        <v>0</v>
      </c>
      <c r="I621" s="7"/>
      <c r="J621" s="7">
        <v>0</v>
      </c>
      <c r="K621" s="7">
        <v>0</v>
      </c>
      <c r="L621" s="7">
        <v>0</v>
      </c>
    </row>
    <row r="622" spans="1:12" ht="17.25" customHeight="1">
      <c r="A622" s="13"/>
      <c r="B622" s="22" t="s">
        <v>241</v>
      </c>
      <c r="C622" s="5" t="s">
        <v>242</v>
      </c>
      <c r="D622" s="5" t="s">
        <v>242</v>
      </c>
      <c r="E622" s="5" t="s">
        <v>244</v>
      </c>
      <c r="F622" s="5" t="s">
        <v>243</v>
      </c>
      <c r="G622" s="7">
        <f>15200000+350000</f>
        <v>15550000</v>
      </c>
      <c r="H622" s="7">
        <f t="shared" si="293"/>
        <v>-7253614</v>
      </c>
      <c r="I622" s="7">
        <f>8296385+1</f>
        <v>8296386</v>
      </c>
      <c r="J622" s="7">
        <v>17005686</v>
      </c>
      <c r="K622" s="7">
        <v>0</v>
      </c>
      <c r="L622" s="7">
        <v>0</v>
      </c>
    </row>
    <row r="623" spans="1:15" ht="12.75" customHeight="1">
      <c r="A623" s="13"/>
      <c r="B623" s="32" t="s">
        <v>50</v>
      </c>
      <c r="C623" s="33"/>
      <c r="D623" s="33"/>
      <c r="E623" s="33"/>
      <c r="F623" s="34"/>
      <c r="G623" s="4">
        <f>G13+G160+G183+G279+G302+G476+G519+G559+G567+G588+G595+G622+G177</f>
        <v>512155940.56999993</v>
      </c>
      <c r="H623" s="4">
        <f>H13+H160+H183+H279+H302+H476+H519+H559+H567+H588+H595+H622+H177</f>
        <v>71071373.66</v>
      </c>
      <c r="I623" s="4">
        <f>I13+I160+I183+I279+I302+I476+I519+I559+I567+I588+I595+I622+I177</f>
        <v>583227314.23</v>
      </c>
      <c r="J623" s="4">
        <f>J13+J160+J183+J279+J302+J476+J519+J559+J567+J588+J595+J622+J177</f>
        <v>755988724.23</v>
      </c>
      <c r="K623" s="4">
        <f>K13+K160+K183+K279+K302+K476+K519+K559+K567+K588+K595+K622</f>
        <v>0</v>
      </c>
      <c r="L623" s="4">
        <f>L13+L160+L183+L279+L302+L476+L519+L559+L567+L588+L595+L622</f>
        <v>0</v>
      </c>
      <c r="M623" s="17"/>
      <c r="N623" s="17"/>
      <c r="O623" s="17"/>
    </row>
    <row r="624" spans="1:4" ht="12.75">
      <c r="A624" s="13"/>
      <c r="C624" s="9"/>
      <c r="D624" s="9"/>
    </row>
    <row r="625" spans="1:4" ht="14.25" customHeight="1">
      <c r="A625" s="13"/>
      <c r="C625" s="9"/>
      <c r="D625" s="9"/>
    </row>
    <row r="626" spans="1:10" ht="12.75" hidden="1">
      <c r="A626" s="13"/>
      <c r="C626" s="9"/>
      <c r="D626" s="9"/>
      <c r="G626" s="17">
        <v>512155940.57</v>
      </c>
      <c r="H626" s="17"/>
      <c r="I626" s="17">
        <v>583227314.23</v>
      </c>
      <c r="J626" s="17">
        <v>755988724.23</v>
      </c>
    </row>
    <row r="627" spans="1:4" ht="15" customHeight="1" hidden="1">
      <c r="A627" s="13"/>
      <c r="C627" s="9"/>
      <c r="D627" s="9"/>
    </row>
    <row r="628" spans="1:10" ht="12.75" hidden="1">
      <c r="A628" s="13"/>
      <c r="C628" s="9"/>
      <c r="D628" s="9"/>
      <c r="G628" s="17">
        <f>G626-G623</f>
        <v>0</v>
      </c>
      <c r="H628" s="17"/>
      <c r="I628" s="17">
        <f>I626-I623</f>
        <v>0</v>
      </c>
      <c r="J628" s="17">
        <f>J626-J623</f>
        <v>0</v>
      </c>
    </row>
    <row r="629" spans="1:4" ht="15" customHeight="1" hidden="1">
      <c r="A629" s="13"/>
      <c r="C629" s="9"/>
      <c r="D629" s="9"/>
    </row>
    <row r="630" spans="1:12" ht="12.75">
      <c r="A630" s="13"/>
      <c r="G630" s="17"/>
      <c r="H630" s="17"/>
      <c r="I630" s="17"/>
      <c r="J630" s="17"/>
      <c r="K630" s="17"/>
      <c r="L630" s="17"/>
    </row>
    <row r="631" spans="1:12" ht="12.75">
      <c r="A631" s="13"/>
      <c r="G631" s="17"/>
      <c r="H631" s="17"/>
      <c r="I631" s="17"/>
      <c r="J631" s="17"/>
      <c r="K631" s="17"/>
      <c r="L631" s="17"/>
    </row>
    <row r="632" spans="1:12" ht="15.75" customHeight="1">
      <c r="A632" s="13"/>
      <c r="G632" s="17"/>
      <c r="H632" s="17"/>
      <c r="I632" s="17"/>
      <c r="J632" s="17"/>
      <c r="K632" s="17"/>
      <c r="L632" s="17"/>
    </row>
    <row r="633" spans="1:12" ht="12.75">
      <c r="A633" s="13"/>
      <c r="G633" s="17"/>
      <c r="H633" s="17"/>
      <c r="I633" s="17"/>
      <c r="J633" s="17"/>
      <c r="K633" s="17"/>
      <c r="L633" s="17"/>
    </row>
    <row r="634" spans="1:12" ht="15.75" customHeight="1">
      <c r="A634" s="13"/>
      <c r="G634" s="17"/>
      <c r="H634" s="17"/>
      <c r="I634" s="17"/>
      <c r="J634" s="17"/>
      <c r="K634" s="17"/>
      <c r="L634" s="17"/>
    </row>
    <row r="635" spans="1:12" ht="12.75">
      <c r="A635" s="13"/>
      <c r="G635" s="17"/>
      <c r="H635" s="17"/>
      <c r="I635" s="17"/>
      <c r="J635" s="17"/>
      <c r="K635" s="17"/>
      <c r="L635" s="17"/>
    </row>
    <row r="636" spans="1:12" ht="12.75">
      <c r="A636" s="13"/>
      <c r="G636" s="17"/>
      <c r="H636" s="17"/>
      <c r="I636" s="17"/>
      <c r="J636" s="17"/>
      <c r="K636" s="17"/>
      <c r="L636" s="17"/>
    </row>
    <row r="637" spans="1:12" ht="12.75">
      <c r="A637" s="13"/>
      <c r="G637" s="17"/>
      <c r="H637" s="17"/>
      <c r="I637" s="17"/>
      <c r="J637" s="17"/>
      <c r="K637" s="17"/>
      <c r="L637" s="17"/>
    </row>
    <row r="638" spans="1:12" ht="12.75">
      <c r="A638" s="12"/>
      <c r="G638" s="17"/>
      <c r="H638" s="17"/>
      <c r="I638" s="17"/>
      <c r="J638" s="17"/>
      <c r="K638" s="17"/>
      <c r="L638" s="17"/>
    </row>
    <row r="639" spans="1:12" ht="12.75">
      <c r="A639" s="12"/>
      <c r="G639" s="17"/>
      <c r="H639" s="17"/>
      <c r="I639" s="17"/>
      <c r="J639" s="17"/>
      <c r="K639" s="17"/>
      <c r="L639" s="17"/>
    </row>
    <row r="640" spans="1:12" ht="12.75">
      <c r="A640" s="12"/>
      <c r="G640" s="17"/>
      <c r="H640" s="17"/>
      <c r="I640" s="17"/>
      <c r="J640" s="17"/>
      <c r="K640" s="17"/>
      <c r="L640" s="17"/>
    </row>
    <row r="641" spans="1:12" ht="12.75">
      <c r="A641" s="12"/>
      <c r="G641" s="17"/>
      <c r="H641" s="17"/>
      <c r="I641" s="17"/>
      <c r="J641" s="17"/>
      <c r="K641" s="17"/>
      <c r="L641" s="17"/>
    </row>
    <row r="642" spans="1:12" ht="12.75">
      <c r="A642" s="12"/>
      <c r="G642" s="17"/>
      <c r="H642" s="17"/>
      <c r="I642" s="17"/>
      <c r="J642" s="17"/>
      <c r="K642" s="17"/>
      <c r="L642" s="17"/>
    </row>
    <row r="643" spans="1:12" ht="12.75">
      <c r="A643" s="13"/>
      <c r="G643" s="17"/>
      <c r="H643" s="17"/>
      <c r="I643" s="17"/>
      <c r="J643" s="17"/>
      <c r="K643" s="17"/>
      <c r="L643" s="17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2"/>
    </row>
    <row r="653" ht="12.75">
      <c r="A653" s="12"/>
    </row>
    <row r="654" ht="12.75">
      <c r="A654" s="13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3"/>
    </row>
    <row r="673" ht="12.75">
      <c r="A673" s="13"/>
    </row>
    <row r="674" ht="12.75">
      <c r="A674" s="13"/>
    </row>
    <row r="675" ht="12.75">
      <c r="A675" s="12"/>
    </row>
    <row r="676" ht="12.75">
      <c r="A676" s="12"/>
    </row>
    <row r="677" ht="12.75">
      <c r="A677" s="13"/>
    </row>
    <row r="678" ht="12.75">
      <c r="A678" s="13"/>
    </row>
    <row r="679" ht="12.75">
      <c r="A679" s="13"/>
    </row>
    <row r="680" ht="12.75">
      <c r="A680" s="12"/>
    </row>
    <row r="681" ht="12.75">
      <c r="A681" s="12"/>
    </row>
    <row r="682" ht="12.75">
      <c r="A682" s="13"/>
    </row>
    <row r="683" ht="12.75">
      <c r="A683" s="12"/>
    </row>
    <row r="684" ht="12.75">
      <c r="A684" s="12"/>
    </row>
    <row r="685" ht="12.75">
      <c r="A685" s="13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spans="1:3" ht="12.75">
      <c r="A775" s="10"/>
      <c r="C775" s="9"/>
    </row>
    <row r="776" spans="1:3" ht="12.75">
      <c r="A776" s="10"/>
      <c r="C776" s="9"/>
    </row>
    <row r="777" spans="1:3" ht="12.75">
      <c r="A777" s="10"/>
      <c r="C777" s="9"/>
    </row>
    <row r="778" spans="1:3" ht="12.75">
      <c r="A778" s="10"/>
      <c r="C778" s="9"/>
    </row>
    <row r="779" spans="1:3" ht="12.75">
      <c r="A779" s="10"/>
      <c r="C779" s="9"/>
    </row>
    <row r="780" spans="1:3" ht="12.75">
      <c r="A780" s="10"/>
      <c r="C780" s="9"/>
    </row>
    <row r="781" spans="1:3" ht="12.75">
      <c r="A781" s="10"/>
      <c r="C781" s="9"/>
    </row>
    <row r="782" spans="1:3" ht="12.75">
      <c r="A782" s="10"/>
      <c r="C782" s="9"/>
    </row>
    <row r="783" spans="1:3" ht="12.75">
      <c r="A783" s="10"/>
      <c r="C783" s="9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spans="1:4" ht="12.75">
      <c r="A908" s="10"/>
      <c r="C908" s="9"/>
      <c r="D908" s="9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spans="1:4" ht="12.75">
      <c r="A914" s="10"/>
      <c r="C914" s="9"/>
      <c r="D914" s="9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spans="1:4" ht="12.75">
      <c r="A967" s="10"/>
      <c r="C967" s="9"/>
      <c r="D967" s="9"/>
    </row>
    <row r="968" spans="1:4" ht="12.75">
      <c r="A968" s="10"/>
      <c r="C968" s="9"/>
      <c r="D968" s="9"/>
    </row>
    <row r="969" spans="1:4" ht="12.75">
      <c r="A969" s="10"/>
      <c r="C969" s="9"/>
      <c r="D969" s="9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spans="1:3" ht="12.75">
      <c r="A980" s="14"/>
      <c r="C980" s="14"/>
    </row>
    <row r="981" ht="12.75">
      <c r="A981" s="8"/>
    </row>
    <row r="982" ht="12.75">
      <c r="A982" s="8"/>
    </row>
    <row r="983" ht="12.75">
      <c r="A983" s="8"/>
    </row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 customHeight="1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</sheetData>
  <sheetProtection/>
  <mergeCells count="11">
    <mergeCell ref="E1:L1"/>
    <mergeCell ref="E2:L2"/>
    <mergeCell ref="E3:L3"/>
    <mergeCell ref="E6:L6"/>
    <mergeCell ref="F4:L4"/>
    <mergeCell ref="E5:L5"/>
    <mergeCell ref="D8:L8"/>
    <mergeCell ref="C9:L9"/>
    <mergeCell ref="H7:L7"/>
    <mergeCell ref="B10:L10"/>
    <mergeCell ref="B623:F62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2021-12-09T09:25:16Z</cp:lastPrinted>
  <dcterms:created xsi:type="dcterms:W3CDTF">2008-09-23T08:43:48Z</dcterms:created>
  <dcterms:modified xsi:type="dcterms:W3CDTF">2021-12-21T05:52:03Z</dcterms:modified>
  <cp:category/>
  <cp:version/>
  <cp:contentType/>
  <cp:contentStatus/>
</cp:coreProperties>
</file>